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370" windowHeight="8025" activeTab="2"/>
  </bookViews>
  <sheets>
    <sheet name="Top Level" sheetId="3" r:id="rId1"/>
    <sheet name="Input Section #1" sheetId="2" r:id="rId2"/>
    <sheet name="Input Section #2" sheetId="5" r:id="rId3"/>
    <sheet name="Historical Pledge Report" sheetId="1" r:id="rId4"/>
    <sheet name="Envelope Comparisons Report" sheetId="4" r:id="rId5"/>
  </sheets>
  <definedNames>
    <definedName name="Curr_Yr">'Top Level'!$B$2</definedName>
    <definedName name="Pledge" localSheetId="2">'Input Section #2'!$B$7:$R$21</definedName>
    <definedName name="Pledge">'Input Section #1'!$B$6:$S$20</definedName>
  </definedNames>
  <calcPr calcId="145621" calcOnSave="0"/>
</workbook>
</file>

<file path=xl/calcChain.xml><?xml version="1.0" encoding="utf-8"?>
<calcChain xmlns="http://schemas.openxmlformats.org/spreadsheetml/2006/main">
  <c r="B25" i="1" l="1"/>
  <c r="B23" i="1"/>
  <c r="B20" i="1"/>
  <c r="B18" i="1"/>
  <c r="C23" i="1"/>
  <c r="J23" i="1" s="1"/>
  <c r="C18" i="1"/>
  <c r="F18" i="1" s="1"/>
  <c r="B15" i="1"/>
  <c r="B13" i="1"/>
  <c r="C13" i="1"/>
  <c r="J13" i="1" s="1"/>
  <c r="B10" i="1"/>
  <c r="C8" i="1"/>
  <c r="C9" i="1" s="1"/>
  <c r="E9" i="1" s="1"/>
  <c r="B8" i="1"/>
  <c r="E18" i="1" l="1"/>
  <c r="G18" i="1" s="1"/>
  <c r="C15" i="1"/>
  <c r="I15" i="1" s="1"/>
  <c r="C20" i="1"/>
  <c r="F20" i="1" s="1"/>
  <c r="F9" i="1"/>
  <c r="G9" i="1" s="1"/>
  <c r="I23" i="1"/>
  <c r="K23" i="1" s="1"/>
  <c r="C25" i="1"/>
  <c r="J25" i="1" s="1"/>
  <c r="I13" i="1"/>
  <c r="K13" i="1" s="1"/>
  <c r="E13" i="1"/>
  <c r="G13" i="1" s="1"/>
  <c r="I18" i="1"/>
  <c r="E23" i="1"/>
  <c r="G23" i="1" s="1"/>
  <c r="C16" i="1"/>
  <c r="C19" i="1"/>
  <c r="C24" i="1"/>
  <c r="F13" i="1"/>
  <c r="J18" i="1"/>
  <c r="F23" i="1"/>
  <c r="C14" i="1"/>
  <c r="C21" i="1"/>
  <c r="C26" i="1"/>
  <c r="F8" i="1"/>
  <c r="J8" i="1"/>
  <c r="J9" i="1"/>
  <c r="E8" i="1"/>
  <c r="I8" i="1"/>
  <c r="K8" i="1" s="1"/>
  <c r="C11" i="1"/>
  <c r="I9" i="1"/>
  <c r="K9" i="1" s="1"/>
  <c r="C10" i="1"/>
  <c r="K18" i="1" l="1"/>
  <c r="G8" i="1"/>
  <c r="E25" i="1"/>
  <c r="J20" i="1"/>
  <c r="F15" i="1"/>
  <c r="E15" i="1"/>
  <c r="G15" i="1" s="1"/>
  <c r="I20" i="1"/>
  <c r="I25" i="1"/>
  <c r="K25" i="1" s="1"/>
  <c r="F25" i="1"/>
  <c r="J15" i="1"/>
  <c r="K15" i="1" s="1"/>
  <c r="E20" i="1"/>
  <c r="G20" i="1" s="1"/>
  <c r="F21" i="1"/>
  <c r="J21" i="1"/>
  <c r="I21" i="1"/>
  <c r="K21" i="1" s="1"/>
  <c r="E21" i="1"/>
  <c r="J24" i="1"/>
  <c r="F24" i="1"/>
  <c r="E24" i="1"/>
  <c r="G24" i="1" s="1"/>
  <c r="I24" i="1"/>
  <c r="J14" i="1"/>
  <c r="I14" i="1"/>
  <c r="F14" i="1"/>
  <c r="E14" i="1"/>
  <c r="F19" i="1"/>
  <c r="J19" i="1"/>
  <c r="I19" i="1"/>
  <c r="K19" i="1" s="1"/>
  <c r="E19" i="1"/>
  <c r="J16" i="1"/>
  <c r="I16" i="1"/>
  <c r="F16" i="1"/>
  <c r="E16" i="1"/>
  <c r="J26" i="1"/>
  <c r="I26" i="1"/>
  <c r="F26" i="1"/>
  <c r="E26" i="1"/>
  <c r="F11" i="1"/>
  <c r="J11" i="1"/>
  <c r="F10" i="1"/>
  <c r="J10" i="1"/>
  <c r="I11" i="1"/>
  <c r="E11" i="1"/>
  <c r="I10" i="1"/>
  <c r="E10" i="1"/>
  <c r="G10" i="1" l="1"/>
  <c r="G26" i="1"/>
  <c r="G16" i="1"/>
  <c r="G19" i="1"/>
  <c r="G14" i="1"/>
  <c r="K24" i="1"/>
  <c r="G21" i="1"/>
  <c r="K20" i="1"/>
  <c r="G25" i="1"/>
  <c r="G11" i="1"/>
  <c r="K26" i="1"/>
  <c r="K16" i="1"/>
  <c r="K14" i="1"/>
  <c r="K10" i="1"/>
  <c r="K11" i="1"/>
</calcChain>
</file>

<file path=xl/sharedStrings.xml><?xml version="1.0" encoding="utf-8"?>
<sst xmlns="http://schemas.openxmlformats.org/spreadsheetml/2006/main" count="145" uniqueCount="42">
  <si>
    <t>Lutheran Church of the Resurrection</t>
  </si>
  <si>
    <t>End of March</t>
  </si>
  <si>
    <t>#</t>
  </si>
  <si>
    <t>$</t>
  </si>
  <si>
    <t>1st Qtr</t>
  </si>
  <si>
    <t>2nd Qtr</t>
  </si>
  <si>
    <t>3rd Qtr</t>
  </si>
  <si>
    <t>4th Qtr</t>
  </si>
  <si>
    <t>End of June</t>
  </si>
  <si>
    <t>End of September</t>
  </si>
  <si>
    <t>End of December</t>
  </si>
  <si>
    <t>Under Pledged</t>
  </si>
  <si>
    <t>Non Pledge</t>
  </si>
  <si>
    <t>Current Year</t>
  </si>
  <si>
    <t>Year</t>
  </si>
  <si>
    <t>Historical Pledge Information</t>
  </si>
  <si>
    <t>Avg $ per giving units</t>
  </si>
  <si>
    <t># of giving units</t>
  </si>
  <si>
    <t>Under Pledge *</t>
  </si>
  <si>
    <r>
      <t>* Those that pledged but have not given to their pledge amount.</t>
    </r>
    <r>
      <rPr>
        <sz val="12"/>
        <color rgb="FF0000FF"/>
        <rFont val="Calibri"/>
        <family val="2"/>
        <scheme val="minor"/>
      </rPr>
      <t xml:space="preserve">  Question:  are the pledges paced evenly by month to understand this?  What happened in 2012 first quarter?</t>
    </r>
  </si>
  <si>
    <t>Non Pledge **</t>
  </si>
  <si>
    <r>
      <t xml:space="preserve">**  Those that did not pledge but gave. </t>
    </r>
    <r>
      <rPr>
        <sz val="12"/>
        <color rgb="FF0000FF"/>
        <rFont val="Calibri"/>
        <family val="2"/>
        <scheme val="minor"/>
      </rPr>
      <t>????</t>
    </r>
  </si>
  <si>
    <t>Same Store *</t>
  </si>
  <si>
    <t>*  The Same Store means that the giving unit gave in the current year as well the same giving unit gave in the prior year.   Each year the "Same Store" giving units change (therefore the numbers for the current year will NOT match the next year's prior year numbers).</t>
  </si>
  <si>
    <t>January - March</t>
  </si>
  <si>
    <t>1st Qtr YTD</t>
  </si>
  <si>
    <t>January - June</t>
  </si>
  <si>
    <t>2nd Qtr YTD</t>
  </si>
  <si>
    <t>Prior Year</t>
  </si>
  <si>
    <t>January - September</t>
  </si>
  <si>
    <t>3rd Qtr YTD</t>
  </si>
  <si>
    <t>January - December</t>
  </si>
  <si>
    <t>4th Qtr YTD</t>
  </si>
  <si>
    <t>❶</t>
  </si>
  <si>
    <t>❷</t>
  </si>
  <si>
    <t>New Giving Units **</t>
  </si>
  <si>
    <t>**  This is the total of the giving units (and dollars) that gave in the current year but did not given in the prior year.</t>
  </si>
  <si>
    <t>❸</t>
  </si>
  <si>
    <t>Giving Units that stopped giving ***</t>
  </si>
  <si>
    <t>***  This is the giving units that gave in the prior year but not in the current year.</t>
  </si>
  <si>
    <t>❹</t>
  </si>
  <si>
    <t>Total General Envelope Giving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</si>
</sst>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6" x14ac:knownFonts="1">
    <font>
      <sz val="11"/>
      <color theme="1"/>
      <name val="Calibri"/>
      <family val="2"/>
      <scheme val="minor"/>
    </font>
    <font>
      <sz val="12"/>
      <color theme="1"/>
      <name val="Calibri"/>
      <family val="2"/>
      <scheme val="minor"/>
    </font>
    <font>
      <b/>
      <sz val="12"/>
      <color theme="1"/>
      <name val="Calibri"/>
      <family val="2"/>
      <scheme val="minor"/>
    </font>
    <font>
      <sz val="12"/>
      <color rgb="FF0000FF"/>
      <name val="Calibri"/>
      <family val="2"/>
      <scheme val="minor"/>
    </font>
    <font>
      <b/>
      <sz val="20"/>
      <color theme="1"/>
      <name val="Calibri"/>
      <family val="2"/>
      <scheme val="minor"/>
    </font>
    <font>
      <sz val="28"/>
      <color theme="1"/>
      <name val="Calibri"/>
      <family val="2"/>
    </font>
  </fonts>
  <fills count="4">
    <fill>
      <patternFill patternType="none"/>
    </fill>
    <fill>
      <patternFill patternType="gray125"/>
    </fill>
    <fill>
      <patternFill patternType="solid">
        <fgColor rgb="FFFFFFCC"/>
        <bgColor indexed="64"/>
      </patternFill>
    </fill>
    <fill>
      <patternFill patternType="solid">
        <fgColor rgb="FFEAEAE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164" fontId="1" fillId="0" borderId="0" xfId="0" applyNumberFormat="1" applyFont="1" applyAlignment="1">
      <alignment horizontal="center"/>
    </xf>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164" fontId="2" fillId="0" borderId="4" xfId="0" applyNumberFormat="1" applyFont="1" applyBorder="1" applyAlignment="1">
      <alignment horizontal="center"/>
    </xf>
    <xf numFmtId="164" fontId="2" fillId="2" borderId="5"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 fontId="1" fillId="0" borderId="0" xfId="0" applyNumberFormat="1" applyFont="1" applyAlignment="1">
      <alignment horizontal="center"/>
    </xf>
    <xf numFmtId="3" fontId="3" fillId="3" borderId="11" xfId="0" applyNumberFormat="1" applyFont="1" applyFill="1" applyBorder="1" applyAlignment="1">
      <alignment horizontal="center"/>
    </xf>
    <xf numFmtId="164" fontId="3" fillId="3" borderId="12" xfId="0" applyNumberFormat="1" applyFont="1" applyFill="1" applyBorder="1" applyAlignment="1">
      <alignment horizontal="center"/>
    </xf>
    <xf numFmtId="3" fontId="3" fillId="0" borderId="11" xfId="0" applyNumberFormat="1" applyFont="1" applyFill="1" applyBorder="1" applyAlignment="1">
      <alignment horizontal="center"/>
    </xf>
    <xf numFmtId="164" fontId="3" fillId="0" borderId="12" xfId="0" applyNumberFormat="1" applyFont="1" applyFill="1" applyBorder="1" applyAlignment="1">
      <alignment horizontal="center"/>
    </xf>
    <xf numFmtId="3" fontId="3" fillId="3" borderId="8" xfId="0" applyNumberFormat="1" applyFont="1" applyFill="1" applyBorder="1" applyAlignment="1">
      <alignment horizontal="center"/>
    </xf>
    <xf numFmtId="164" fontId="3" fillId="3" borderId="10" xfId="0" applyNumberFormat="1" applyFont="1" applyFill="1" applyBorder="1" applyAlignment="1">
      <alignment horizontal="center"/>
    </xf>
    <xf numFmtId="164" fontId="1" fillId="2" borderId="8" xfId="0" applyNumberFormat="1" applyFont="1" applyFill="1" applyBorder="1" applyAlignment="1">
      <alignment horizontal="center"/>
    </xf>
    <xf numFmtId="164" fontId="1" fillId="2" borderId="10" xfId="0" applyNumberFormat="1" applyFont="1" applyFill="1" applyBorder="1" applyAlignment="1">
      <alignment horizontal="center"/>
    </xf>
    <xf numFmtId="1" fontId="1" fillId="0" borderId="14" xfId="0" applyNumberFormat="1" applyFont="1" applyBorder="1" applyAlignment="1">
      <alignment horizontal="center"/>
    </xf>
    <xf numFmtId="1" fontId="1" fillId="3" borderId="13" xfId="0" applyNumberFormat="1" applyFont="1" applyFill="1" applyBorder="1" applyAlignment="1">
      <alignment horizontal="center"/>
    </xf>
    <xf numFmtId="1" fontId="1" fillId="3" borderId="14" xfId="0" applyNumberFormat="1" applyFont="1" applyFill="1" applyBorder="1" applyAlignment="1">
      <alignment horizontal="center"/>
    </xf>
    <xf numFmtId="1" fontId="1" fillId="3" borderId="15"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xf>
    <xf numFmtId="164" fontId="1" fillId="0" borderId="7" xfId="0" applyNumberFormat="1" applyFont="1" applyBorder="1" applyAlignment="1">
      <alignment horizontal="center"/>
    </xf>
    <xf numFmtId="164" fontId="1" fillId="0" borderId="12" xfId="0" applyNumberFormat="1" applyFont="1" applyBorder="1" applyAlignment="1">
      <alignment horizontal="center"/>
    </xf>
    <xf numFmtId="164" fontId="1" fillId="0" borderId="10" xfId="0" applyNumberFormat="1"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3" fillId="0" borderId="0" xfId="0" applyNumberFormat="1" applyFont="1" applyFill="1" applyBorder="1" applyAlignment="1">
      <alignment horizontal="center"/>
    </xf>
    <xf numFmtId="164" fontId="2" fillId="2" borderId="6"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2" borderId="4" xfId="0" applyNumberFormat="1" applyFont="1" applyFill="1" applyBorder="1" applyAlignment="1">
      <alignment horizontal="center"/>
    </xf>
    <xf numFmtId="164" fontId="1" fillId="0" borderId="0" xfId="0" applyNumberFormat="1" applyFont="1" applyAlignment="1">
      <alignment horizontal="left" vertical="center" wrapText="1"/>
    </xf>
    <xf numFmtId="164" fontId="2" fillId="2" borderId="11" xfId="0" applyNumberFormat="1" applyFont="1" applyFill="1" applyBorder="1" applyAlignment="1">
      <alignment horizontal="center"/>
    </xf>
    <xf numFmtId="164" fontId="2" fillId="2" borderId="0" xfId="0" applyNumberFormat="1" applyFont="1" applyFill="1" applyBorder="1" applyAlignment="1">
      <alignment horizontal="center"/>
    </xf>
    <xf numFmtId="164" fontId="2" fillId="2" borderId="12" xfId="0" applyNumberFormat="1" applyFont="1" applyFill="1" applyBorder="1" applyAlignment="1">
      <alignment horizontal="center"/>
    </xf>
    <xf numFmtId="164" fontId="5" fillId="0" borderId="0" xfId="0" applyNumberFormat="1" applyFont="1" applyAlignment="1">
      <alignment horizontal="center"/>
    </xf>
    <xf numFmtId="164" fontId="4" fillId="0" borderId="2"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2" xfId="0" applyNumberFormat="1" applyFont="1" applyBorder="1" applyAlignment="1">
      <alignment horizontal="center"/>
    </xf>
    <xf numFmtId="164" fontId="4" fillId="0" borderId="3" xfId="0" applyNumberFormat="1" applyFont="1" applyBorder="1" applyAlignment="1">
      <alignment horizontal="center"/>
    </xf>
    <xf numFmtId="164" fontId="4" fillId="0" borderId="4" xfId="0" applyNumberFormat="1" applyFont="1" applyBorder="1" applyAlignment="1">
      <alignment horizontal="center"/>
    </xf>
    <xf numFmtId="3" fontId="3" fillId="0" borderId="0" xfId="0" applyNumberFormat="1" applyFont="1" applyFill="1" applyBorder="1" applyAlignment="1">
      <alignment horizontal="center"/>
    </xf>
    <xf numFmtId="164" fontId="1" fillId="0" borderId="0" xfId="0" applyNumberFormat="1" applyFont="1" applyFill="1" applyBorder="1" applyAlignment="1">
      <alignment horizontal="center"/>
    </xf>
    <xf numFmtId="164" fontId="4" fillId="0" borderId="0" xfId="0" applyNumberFormat="1" applyFont="1" applyFill="1" applyBorder="1" applyAlignment="1">
      <alignment vertical="center"/>
    </xf>
    <xf numFmtId="164" fontId="2" fillId="0" borderId="0" xfId="0" applyNumberFormat="1" applyFont="1" applyFill="1" applyBorder="1" applyAlignment="1"/>
    <xf numFmtId="164" fontId="1" fillId="0" borderId="0" xfId="0" applyNumberFormat="1" applyFont="1" applyFill="1" applyBorder="1" applyAlignment="1"/>
    <xf numFmtId="164" fontId="1"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1"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colors>
    <mruColors>
      <color rgb="FF0000FF"/>
      <color rgb="FFFFFFCC"/>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B2"/>
  <sheetViews>
    <sheetView showGridLines="0" workbookViewId="0">
      <selection activeCell="B3" sqref="B3"/>
    </sheetView>
  </sheetViews>
  <sheetFormatPr defaultRowHeight="15.75" x14ac:dyDescent="0.25"/>
  <cols>
    <col min="1" max="1" width="14" style="23" customWidth="1"/>
    <col min="2" max="16384" width="9.140625" style="23"/>
  </cols>
  <sheetData>
    <row r="2" spans="1:2" x14ac:dyDescent="0.25">
      <c r="A2" s="23" t="s">
        <v>13</v>
      </c>
      <c r="B2" s="24">
        <v>2012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S20"/>
  <sheetViews>
    <sheetView showGridLines="0" workbookViewId="0">
      <selection activeCell="F29" sqref="F29"/>
    </sheetView>
  </sheetViews>
  <sheetFormatPr defaultRowHeight="15.75" x14ac:dyDescent="0.25"/>
  <cols>
    <col min="1" max="1" width="1.7109375" style="1" customWidth="1"/>
    <col min="2" max="2" width="9.140625" style="1"/>
    <col min="3" max="3" width="8.7109375" style="1" customWidth="1"/>
    <col min="4" max="4" width="11.7109375" style="1" customWidth="1"/>
    <col min="5" max="5" width="8.7109375" style="1" customWidth="1"/>
    <col min="6" max="6" width="11.7109375" style="1" customWidth="1"/>
    <col min="7" max="7" width="8.7109375" style="1" customWidth="1"/>
    <col min="8" max="8" width="11.7109375" style="1" customWidth="1"/>
    <col min="9" max="9" width="8.7109375" style="1" customWidth="1"/>
    <col min="10" max="10" width="11.7109375" style="1" customWidth="1"/>
    <col min="11" max="11" width="3.42578125" style="1" customWidth="1"/>
    <col min="12" max="12" width="8.7109375" style="1" customWidth="1"/>
    <col min="13" max="13" width="11.7109375" style="1" customWidth="1"/>
    <col min="14" max="14" width="8.7109375" style="1" customWidth="1"/>
    <col min="15" max="15" width="11.7109375" style="1" customWidth="1"/>
    <col min="16" max="16" width="8.7109375" style="1" customWidth="1"/>
    <col min="17" max="17" width="11.7109375" style="1" customWidth="1"/>
    <col min="18" max="18" width="8.7109375" style="1" customWidth="1"/>
    <col min="19" max="19" width="11.7109375" style="1" customWidth="1"/>
    <col min="20" max="16384" width="9.140625" style="1"/>
  </cols>
  <sheetData>
    <row r="1" spans="2:19" x14ac:dyDescent="0.25">
      <c r="B1" s="9">
        <v>1</v>
      </c>
      <c r="C1" s="9">
        <v>2</v>
      </c>
      <c r="D1" s="9">
        <v>3</v>
      </c>
      <c r="E1" s="9">
        <v>4</v>
      </c>
      <c r="F1" s="9">
        <v>5</v>
      </c>
      <c r="G1" s="9">
        <v>6</v>
      </c>
      <c r="H1" s="9">
        <v>7</v>
      </c>
      <c r="I1" s="9">
        <v>8</v>
      </c>
      <c r="J1" s="9">
        <v>9</v>
      </c>
      <c r="K1" s="9">
        <v>10</v>
      </c>
      <c r="L1" s="9">
        <v>11</v>
      </c>
      <c r="M1" s="9">
        <v>12</v>
      </c>
      <c r="N1" s="9">
        <v>13</v>
      </c>
      <c r="O1" s="9">
        <v>14</v>
      </c>
      <c r="P1" s="9">
        <v>15</v>
      </c>
      <c r="Q1" s="9">
        <v>16</v>
      </c>
      <c r="R1" s="9">
        <v>17</v>
      </c>
      <c r="S1" s="9">
        <v>18</v>
      </c>
    </row>
    <row r="2" spans="2:19" x14ac:dyDescent="0.25">
      <c r="C2" s="2" t="s">
        <v>11</v>
      </c>
      <c r="D2" s="3"/>
      <c r="E2" s="3"/>
      <c r="F2" s="3"/>
      <c r="G2" s="3"/>
      <c r="H2" s="3"/>
      <c r="I2" s="3"/>
      <c r="J2" s="4"/>
      <c r="L2" s="2" t="s">
        <v>12</v>
      </c>
      <c r="M2" s="3"/>
      <c r="N2" s="3"/>
      <c r="O2" s="3"/>
      <c r="P2" s="3"/>
      <c r="Q2" s="3"/>
      <c r="R2" s="3"/>
      <c r="S2" s="4"/>
    </row>
    <row r="3" spans="2:19" x14ac:dyDescent="0.25">
      <c r="C3" s="5" t="s">
        <v>4</v>
      </c>
      <c r="D3" s="6"/>
      <c r="E3" s="5" t="s">
        <v>5</v>
      </c>
      <c r="F3" s="6"/>
      <c r="G3" s="5" t="s">
        <v>6</v>
      </c>
      <c r="H3" s="6"/>
      <c r="I3" s="5" t="s">
        <v>7</v>
      </c>
      <c r="J3" s="6"/>
      <c r="L3" s="5" t="s">
        <v>4</v>
      </c>
      <c r="M3" s="6"/>
      <c r="N3" s="5" t="s">
        <v>5</v>
      </c>
      <c r="O3" s="6"/>
      <c r="P3" s="5" t="s">
        <v>6</v>
      </c>
      <c r="Q3" s="6"/>
      <c r="R3" s="5" t="s">
        <v>7</v>
      </c>
      <c r="S3" s="6"/>
    </row>
    <row r="4" spans="2:19" x14ac:dyDescent="0.25">
      <c r="C4" s="16" t="s">
        <v>1</v>
      </c>
      <c r="D4" s="17"/>
      <c r="E4" s="16" t="s">
        <v>8</v>
      </c>
      <c r="F4" s="17"/>
      <c r="G4" s="16" t="s">
        <v>9</v>
      </c>
      <c r="H4" s="17"/>
      <c r="I4" s="16" t="s">
        <v>10</v>
      </c>
      <c r="J4" s="17"/>
      <c r="L4" s="16" t="s">
        <v>1</v>
      </c>
      <c r="M4" s="17"/>
      <c r="N4" s="16" t="s">
        <v>8</v>
      </c>
      <c r="O4" s="17"/>
      <c r="P4" s="16" t="s">
        <v>9</v>
      </c>
      <c r="Q4" s="17"/>
      <c r="R4" s="16" t="s">
        <v>10</v>
      </c>
      <c r="S4" s="17"/>
    </row>
    <row r="5" spans="2:19" x14ac:dyDescent="0.25">
      <c r="B5" s="22" t="s">
        <v>14</v>
      </c>
      <c r="C5" s="7" t="s">
        <v>2</v>
      </c>
      <c r="D5" s="8" t="s">
        <v>3</v>
      </c>
      <c r="E5" s="7" t="s">
        <v>2</v>
      </c>
      <c r="F5" s="8" t="s">
        <v>3</v>
      </c>
      <c r="G5" s="7" t="s">
        <v>2</v>
      </c>
      <c r="H5" s="8" t="s">
        <v>3</v>
      </c>
      <c r="I5" s="7" t="s">
        <v>2</v>
      </c>
      <c r="J5" s="8" t="s">
        <v>3</v>
      </c>
      <c r="L5" s="7" t="s">
        <v>2</v>
      </c>
      <c r="M5" s="8" t="s">
        <v>3</v>
      </c>
      <c r="N5" s="7" t="s">
        <v>2</v>
      </c>
      <c r="O5" s="8" t="s">
        <v>3</v>
      </c>
      <c r="P5" s="7" t="s">
        <v>2</v>
      </c>
      <c r="Q5" s="8" t="s">
        <v>3</v>
      </c>
      <c r="R5" s="7" t="s">
        <v>2</v>
      </c>
      <c r="S5" s="8" t="s">
        <v>3</v>
      </c>
    </row>
    <row r="6" spans="2:19" x14ac:dyDescent="0.25">
      <c r="B6" s="19">
        <v>2009</v>
      </c>
      <c r="C6" s="10">
        <v>85</v>
      </c>
      <c r="D6" s="11">
        <v>11590</v>
      </c>
      <c r="E6" s="10">
        <v>104</v>
      </c>
      <c r="F6" s="11">
        <v>23740</v>
      </c>
      <c r="G6" s="10">
        <v>110</v>
      </c>
      <c r="H6" s="11">
        <v>40032</v>
      </c>
      <c r="I6" s="10">
        <v>77</v>
      </c>
      <c r="J6" s="11">
        <v>40517</v>
      </c>
      <c r="L6" s="10">
        <v>106</v>
      </c>
      <c r="M6" s="11">
        <v>14317</v>
      </c>
      <c r="N6" s="10">
        <v>135</v>
      </c>
      <c r="O6" s="11">
        <v>25811</v>
      </c>
      <c r="P6" s="10">
        <v>143</v>
      </c>
      <c r="Q6" s="11">
        <v>37453</v>
      </c>
      <c r="R6" s="10">
        <v>158</v>
      </c>
      <c r="S6" s="11">
        <v>49273</v>
      </c>
    </row>
    <row r="7" spans="2:19" x14ac:dyDescent="0.25">
      <c r="B7" s="18">
        <v>2010</v>
      </c>
      <c r="C7" s="12">
        <v>75</v>
      </c>
      <c r="D7" s="13">
        <v>6250</v>
      </c>
      <c r="E7" s="12">
        <v>86</v>
      </c>
      <c r="F7" s="13">
        <v>12271</v>
      </c>
      <c r="G7" s="12">
        <v>87</v>
      </c>
      <c r="H7" s="13">
        <v>21311</v>
      </c>
      <c r="I7" s="12">
        <v>77</v>
      </c>
      <c r="J7" s="13">
        <v>27151</v>
      </c>
      <c r="L7" s="12">
        <v>146</v>
      </c>
      <c r="M7" s="13">
        <v>20907</v>
      </c>
      <c r="N7" s="12">
        <v>175</v>
      </c>
      <c r="O7" s="13">
        <v>41454</v>
      </c>
      <c r="P7" s="12">
        <v>187</v>
      </c>
      <c r="Q7" s="13">
        <v>61478</v>
      </c>
      <c r="R7" s="12">
        <v>201</v>
      </c>
      <c r="S7" s="13">
        <v>85258</v>
      </c>
    </row>
    <row r="8" spans="2:19" x14ac:dyDescent="0.25">
      <c r="B8" s="20">
        <v>2011</v>
      </c>
      <c r="C8" s="10">
        <v>54</v>
      </c>
      <c r="D8" s="11">
        <v>9265</v>
      </c>
      <c r="E8" s="10">
        <v>75</v>
      </c>
      <c r="F8" s="11">
        <v>20877</v>
      </c>
      <c r="G8" s="10">
        <v>85</v>
      </c>
      <c r="H8" s="11">
        <v>25117</v>
      </c>
      <c r="I8" s="10">
        <v>65</v>
      </c>
      <c r="J8" s="11">
        <v>27286</v>
      </c>
      <c r="L8" s="10">
        <v>129</v>
      </c>
      <c r="M8" s="11">
        <v>20247</v>
      </c>
      <c r="N8" s="10">
        <v>162</v>
      </c>
      <c r="O8" s="11">
        <v>45921</v>
      </c>
      <c r="P8" s="10">
        <v>175</v>
      </c>
      <c r="Q8" s="11">
        <v>53362</v>
      </c>
      <c r="R8" s="10">
        <v>200</v>
      </c>
      <c r="S8" s="11">
        <v>86238</v>
      </c>
    </row>
    <row r="9" spans="2:19" x14ac:dyDescent="0.25">
      <c r="B9" s="18">
        <v>2012</v>
      </c>
      <c r="C9" s="12">
        <v>17</v>
      </c>
      <c r="D9" s="13">
        <v>18188</v>
      </c>
      <c r="E9" s="12">
        <v>86</v>
      </c>
      <c r="F9" s="13">
        <v>25912</v>
      </c>
      <c r="G9" s="12">
        <v>85</v>
      </c>
      <c r="H9" s="13">
        <v>24622</v>
      </c>
      <c r="I9" s="12"/>
      <c r="J9" s="13"/>
      <c r="L9" s="12">
        <v>111</v>
      </c>
      <c r="M9" s="13">
        <v>17166</v>
      </c>
      <c r="N9" s="12">
        <v>140</v>
      </c>
      <c r="O9" s="13">
        <v>32028</v>
      </c>
      <c r="P9" s="12">
        <v>141</v>
      </c>
      <c r="Q9" s="13">
        <v>48702</v>
      </c>
      <c r="R9" s="12"/>
      <c r="S9" s="13"/>
    </row>
    <row r="10" spans="2:19" x14ac:dyDescent="0.25">
      <c r="B10" s="20">
        <v>2013</v>
      </c>
      <c r="C10" s="10"/>
      <c r="D10" s="11"/>
      <c r="E10" s="10"/>
      <c r="F10" s="11"/>
      <c r="G10" s="10"/>
      <c r="H10" s="11"/>
      <c r="I10" s="10"/>
      <c r="J10" s="11"/>
      <c r="L10" s="10"/>
      <c r="M10" s="11"/>
      <c r="N10" s="10"/>
      <c r="O10" s="11"/>
      <c r="P10" s="10"/>
      <c r="Q10" s="11"/>
      <c r="R10" s="10"/>
      <c r="S10" s="11"/>
    </row>
    <row r="11" spans="2:19" x14ac:dyDescent="0.25">
      <c r="B11" s="18">
        <v>2014</v>
      </c>
      <c r="C11" s="12"/>
      <c r="D11" s="13"/>
      <c r="E11" s="12"/>
      <c r="F11" s="13"/>
      <c r="G11" s="12"/>
      <c r="H11" s="13"/>
      <c r="I11" s="12"/>
      <c r="J11" s="13"/>
      <c r="L11" s="12"/>
      <c r="M11" s="13"/>
      <c r="N11" s="12"/>
      <c r="O11" s="13"/>
      <c r="P11" s="12"/>
      <c r="Q11" s="13"/>
      <c r="R11" s="12"/>
      <c r="S11" s="13"/>
    </row>
    <row r="12" spans="2:19" x14ac:dyDescent="0.25">
      <c r="B12" s="20">
        <v>2015</v>
      </c>
      <c r="C12" s="10"/>
      <c r="D12" s="11"/>
      <c r="E12" s="10"/>
      <c r="F12" s="11"/>
      <c r="G12" s="10"/>
      <c r="H12" s="11"/>
      <c r="I12" s="10"/>
      <c r="J12" s="11"/>
      <c r="L12" s="10"/>
      <c r="M12" s="11"/>
      <c r="N12" s="10"/>
      <c r="O12" s="11"/>
      <c r="P12" s="10"/>
      <c r="Q12" s="11"/>
      <c r="R12" s="10"/>
      <c r="S12" s="11"/>
    </row>
    <row r="13" spans="2:19" x14ac:dyDescent="0.25">
      <c r="B13" s="18">
        <v>2016</v>
      </c>
      <c r="C13" s="12"/>
      <c r="D13" s="13"/>
      <c r="E13" s="12"/>
      <c r="F13" s="13"/>
      <c r="G13" s="12"/>
      <c r="H13" s="13"/>
      <c r="I13" s="12"/>
      <c r="J13" s="13"/>
      <c r="L13" s="12"/>
      <c r="M13" s="13"/>
      <c r="N13" s="12"/>
      <c r="O13" s="13"/>
      <c r="P13" s="12"/>
      <c r="Q13" s="13"/>
      <c r="R13" s="12"/>
      <c r="S13" s="13"/>
    </row>
    <row r="14" spans="2:19" x14ac:dyDescent="0.25">
      <c r="B14" s="20">
        <v>2017</v>
      </c>
      <c r="C14" s="10"/>
      <c r="D14" s="11"/>
      <c r="E14" s="10"/>
      <c r="F14" s="11"/>
      <c r="G14" s="10"/>
      <c r="H14" s="11"/>
      <c r="I14" s="10"/>
      <c r="J14" s="11"/>
      <c r="L14" s="10"/>
      <c r="M14" s="11"/>
      <c r="N14" s="10"/>
      <c r="O14" s="11"/>
      <c r="P14" s="10"/>
      <c r="Q14" s="11"/>
      <c r="R14" s="10"/>
      <c r="S14" s="11"/>
    </row>
    <row r="15" spans="2:19" x14ac:dyDescent="0.25">
      <c r="B15" s="18">
        <v>2018</v>
      </c>
      <c r="C15" s="12"/>
      <c r="D15" s="13"/>
      <c r="E15" s="12"/>
      <c r="F15" s="13"/>
      <c r="G15" s="12"/>
      <c r="H15" s="13"/>
      <c r="I15" s="12"/>
      <c r="J15" s="13"/>
      <c r="L15" s="12"/>
      <c r="M15" s="13"/>
      <c r="N15" s="12"/>
      <c r="O15" s="13"/>
      <c r="P15" s="12"/>
      <c r="Q15" s="13"/>
      <c r="R15" s="12"/>
      <c r="S15" s="13"/>
    </row>
    <row r="16" spans="2:19" x14ac:dyDescent="0.25">
      <c r="B16" s="20">
        <v>2019</v>
      </c>
      <c r="C16" s="10"/>
      <c r="D16" s="11"/>
      <c r="E16" s="10"/>
      <c r="F16" s="11"/>
      <c r="G16" s="10"/>
      <c r="H16" s="11"/>
      <c r="I16" s="10"/>
      <c r="J16" s="11"/>
      <c r="L16" s="10"/>
      <c r="M16" s="11"/>
      <c r="N16" s="10"/>
      <c r="O16" s="11"/>
      <c r="P16" s="10"/>
      <c r="Q16" s="11"/>
      <c r="R16" s="10"/>
      <c r="S16" s="11"/>
    </row>
    <row r="17" spans="2:19" x14ac:dyDescent="0.25">
      <c r="B17" s="18">
        <v>2020</v>
      </c>
      <c r="C17" s="12"/>
      <c r="D17" s="13"/>
      <c r="E17" s="12"/>
      <c r="F17" s="13"/>
      <c r="G17" s="12"/>
      <c r="H17" s="13"/>
      <c r="I17" s="12"/>
      <c r="J17" s="13"/>
      <c r="L17" s="12"/>
      <c r="M17" s="13"/>
      <c r="N17" s="12"/>
      <c r="O17" s="13"/>
      <c r="P17" s="12"/>
      <c r="Q17" s="13"/>
      <c r="R17" s="12"/>
      <c r="S17" s="13"/>
    </row>
    <row r="18" spans="2:19" x14ac:dyDescent="0.25">
      <c r="B18" s="20">
        <v>2021</v>
      </c>
      <c r="C18" s="10"/>
      <c r="D18" s="11"/>
      <c r="E18" s="10"/>
      <c r="F18" s="11"/>
      <c r="G18" s="10"/>
      <c r="H18" s="11"/>
      <c r="I18" s="10"/>
      <c r="J18" s="11"/>
      <c r="L18" s="10"/>
      <c r="M18" s="11"/>
      <c r="N18" s="10"/>
      <c r="O18" s="11"/>
      <c r="P18" s="10"/>
      <c r="Q18" s="11"/>
      <c r="R18" s="10"/>
      <c r="S18" s="11"/>
    </row>
    <row r="19" spans="2:19" x14ac:dyDescent="0.25">
      <c r="B19" s="18">
        <v>2022</v>
      </c>
      <c r="C19" s="12"/>
      <c r="D19" s="13"/>
      <c r="E19" s="12"/>
      <c r="F19" s="13"/>
      <c r="G19" s="12"/>
      <c r="H19" s="13"/>
      <c r="I19" s="12"/>
      <c r="J19" s="13"/>
      <c r="L19" s="12"/>
      <c r="M19" s="13"/>
      <c r="N19" s="12"/>
      <c r="O19" s="13"/>
      <c r="P19" s="12"/>
      <c r="Q19" s="13"/>
      <c r="R19" s="12"/>
      <c r="S19" s="13"/>
    </row>
    <row r="20" spans="2:19" x14ac:dyDescent="0.25">
      <c r="B20" s="21">
        <v>2023</v>
      </c>
      <c r="C20" s="14"/>
      <c r="D20" s="15"/>
      <c r="E20" s="14"/>
      <c r="F20" s="15"/>
      <c r="G20" s="14"/>
      <c r="H20" s="15"/>
      <c r="I20" s="14"/>
      <c r="J20" s="15"/>
      <c r="L20" s="14"/>
      <c r="M20" s="15"/>
      <c r="N20" s="14"/>
      <c r="O20" s="15"/>
      <c r="P20" s="14"/>
      <c r="Q20" s="15"/>
      <c r="R20" s="14"/>
      <c r="S20" s="15"/>
    </row>
  </sheetData>
  <mergeCells count="18">
    <mergeCell ref="L3:M3"/>
    <mergeCell ref="N3:O3"/>
    <mergeCell ref="P3:Q3"/>
    <mergeCell ref="R3:S3"/>
    <mergeCell ref="L4:M4"/>
    <mergeCell ref="N4:O4"/>
    <mergeCell ref="P4:Q4"/>
    <mergeCell ref="R4:S4"/>
    <mergeCell ref="L2:S2"/>
    <mergeCell ref="C2:J2"/>
    <mergeCell ref="C3:D3"/>
    <mergeCell ref="C4:D4"/>
    <mergeCell ref="E3:F3"/>
    <mergeCell ref="E4:F4"/>
    <mergeCell ref="G3:H3"/>
    <mergeCell ref="G4:H4"/>
    <mergeCell ref="I3:J3"/>
    <mergeCell ref="I4:J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R89"/>
  <sheetViews>
    <sheetView showGridLines="0" tabSelected="1" workbookViewId="0">
      <selection activeCell="L86" sqref="L86"/>
    </sheetView>
  </sheetViews>
  <sheetFormatPr defaultRowHeight="15.75" x14ac:dyDescent="0.25"/>
  <cols>
    <col min="1" max="1" width="1.7109375" style="1" customWidth="1"/>
    <col min="2" max="2" width="9.140625" style="1"/>
    <col min="3" max="3" width="8.7109375" style="1" customWidth="1"/>
    <col min="4" max="4" width="11.7109375" style="1" customWidth="1"/>
    <col min="5" max="5" width="8.7109375" style="1" customWidth="1"/>
    <col min="6" max="6" width="11.7109375" style="1" customWidth="1"/>
    <col min="7" max="7" width="8.7109375" style="1" customWidth="1"/>
    <col min="8" max="8" width="11.7109375" style="1" customWidth="1"/>
    <col min="9" max="9" width="8.7109375" style="1" customWidth="1"/>
    <col min="10" max="10" width="11.7109375" style="1" customWidth="1"/>
    <col min="11" max="11" width="8.7109375" style="1" customWidth="1"/>
    <col min="12" max="12" width="11.7109375" style="1" customWidth="1"/>
    <col min="13" max="13" width="8.7109375" style="1" customWidth="1"/>
    <col min="14" max="14" width="11.7109375" style="1" customWidth="1"/>
    <col min="15" max="15" width="8.7109375" style="1" customWidth="1"/>
    <col min="16" max="16" width="11.7109375" style="1" customWidth="1"/>
    <col min="17" max="17" width="8.7109375" style="1" customWidth="1"/>
    <col min="18" max="18" width="11.7109375" style="1" customWidth="1"/>
    <col min="19" max="16384" width="9.140625" style="1"/>
  </cols>
  <sheetData>
    <row r="1" spans="2:18" x14ac:dyDescent="0.25">
      <c r="B1" s="9">
        <v>1</v>
      </c>
      <c r="C1" s="9">
        <v>2</v>
      </c>
      <c r="D1" s="9">
        <v>3</v>
      </c>
      <c r="E1" s="9">
        <v>4</v>
      </c>
      <c r="F1" s="9">
        <v>5</v>
      </c>
      <c r="G1" s="9">
        <v>6</v>
      </c>
      <c r="H1" s="9">
        <v>7</v>
      </c>
      <c r="I1" s="9">
        <v>8</v>
      </c>
      <c r="J1" s="9">
        <v>9</v>
      </c>
      <c r="K1" s="9">
        <v>10</v>
      </c>
      <c r="L1" s="9">
        <v>11</v>
      </c>
      <c r="M1" s="9">
        <v>12</v>
      </c>
      <c r="N1" s="9">
        <v>13</v>
      </c>
      <c r="O1" s="9">
        <v>14</v>
      </c>
      <c r="P1" s="9">
        <v>15</v>
      </c>
      <c r="Q1" s="9">
        <v>16</v>
      </c>
      <c r="R1" s="9">
        <v>17</v>
      </c>
    </row>
    <row r="2" spans="2:18" ht="36" x14ac:dyDescent="0.55000000000000004">
      <c r="B2" s="55" t="s">
        <v>33</v>
      </c>
      <c r="C2" s="59" t="s">
        <v>22</v>
      </c>
      <c r="D2" s="60"/>
      <c r="E2" s="60"/>
      <c r="F2" s="60"/>
      <c r="G2" s="60"/>
      <c r="H2" s="60"/>
      <c r="I2" s="60"/>
      <c r="J2" s="60"/>
      <c r="K2" s="60"/>
      <c r="L2" s="60"/>
      <c r="M2" s="60"/>
      <c r="N2" s="60"/>
      <c r="O2" s="60"/>
      <c r="P2" s="60"/>
      <c r="Q2" s="60"/>
      <c r="R2" s="61"/>
    </row>
    <row r="3" spans="2:18" x14ac:dyDescent="0.25">
      <c r="C3" s="52" t="s">
        <v>25</v>
      </c>
      <c r="D3" s="53"/>
      <c r="E3" s="53"/>
      <c r="F3" s="54"/>
      <c r="G3" s="52" t="s">
        <v>27</v>
      </c>
      <c r="H3" s="53"/>
      <c r="I3" s="53"/>
      <c r="J3" s="54"/>
      <c r="K3" s="52" t="s">
        <v>30</v>
      </c>
      <c r="L3" s="53"/>
      <c r="M3" s="53"/>
      <c r="N3" s="54"/>
      <c r="O3" s="5" t="s">
        <v>32</v>
      </c>
      <c r="P3" s="47"/>
      <c r="Q3" s="47"/>
      <c r="R3" s="6"/>
    </row>
    <row r="4" spans="2:18" x14ac:dyDescent="0.25">
      <c r="C4" s="16" t="s">
        <v>24</v>
      </c>
      <c r="D4" s="48"/>
      <c r="E4" s="48"/>
      <c r="F4" s="17"/>
      <c r="G4" s="16" t="s">
        <v>26</v>
      </c>
      <c r="H4" s="48"/>
      <c r="I4" s="48"/>
      <c r="J4" s="17"/>
      <c r="K4" s="16" t="s">
        <v>29</v>
      </c>
      <c r="L4" s="48"/>
      <c r="M4" s="48"/>
      <c r="N4" s="17"/>
      <c r="O4" s="16" t="s">
        <v>31</v>
      </c>
      <c r="P4" s="48"/>
      <c r="Q4" s="48"/>
      <c r="R4" s="17"/>
    </row>
    <row r="5" spans="2:18" x14ac:dyDescent="0.25">
      <c r="C5" s="49" t="s">
        <v>13</v>
      </c>
      <c r="D5" s="50"/>
      <c r="E5" s="49" t="s">
        <v>28</v>
      </c>
      <c r="F5" s="50"/>
      <c r="G5" s="49" t="s">
        <v>13</v>
      </c>
      <c r="H5" s="50"/>
      <c r="I5" s="49" t="s">
        <v>28</v>
      </c>
      <c r="J5" s="50"/>
      <c r="K5" s="49" t="s">
        <v>13</v>
      </c>
      <c r="L5" s="50"/>
      <c r="M5" s="49" t="s">
        <v>28</v>
      </c>
      <c r="N5" s="50"/>
      <c r="O5" s="49" t="s">
        <v>13</v>
      </c>
      <c r="P5" s="50"/>
      <c r="Q5" s="49" t="s">
        <v>28</v>
      </c>
      <c r="R5" s="50"/>
    </row>
    <row r="6" spans="2:18" x14ac:dyDescent="0.25">
      <c r="B6" s="22" t="s">
        <v>14</v>
      </c>
      <c r="C6" s="7" t="s">
        <v>2</v>
      </c>
      <c r="D6" s="8" t="s">
        <v>3</v>
      </c>
      <c r="E6" s="7" t="s">
        <v>2</v>
      </c>
      <c r="F6" s="8" t="s">
        <v>3</v>
      </c>
      <c r="G6" s="7" t="s">
        <v>2</v>
      </c>
      <c r="H6" s="8" t="s">
        <v>3</v>
      </c>
      <c r="I6" s="7" t="s">
        <v>2</v>
      </c>
      <c r="J6" s="8" t="s">
        <v>3</v>
      </c>
      <c r="K6" s="7" t="s">
        <v>2</v>
      </c>
      <c r="L6" s="8" t="s">
        <v>3</v>
      </c>
      <c r="M6" s="7" t="s">
        <v>2</v>
      </c>
      <c r="N6" s="8" t="s">
        <v>3</v>
      </c>
      <c r="O6" s="7" t="s">
        <v>2</v>
      </c>
      <c r="P6" s="8" t="s">
        <v>3</v>
      </c>
      <c r="Q6" s="7" t="s">
        <v>2</v>
      </c>
      <c r="R6" s="8" t="s">
        <v>3</v>
      </c>
    </row>
    <row r="7" spans="2:18" x14ac:dyDescent="0.25">
      <c r="B7" s="19">
        <v>2009</v>
      </c>
      <c r="C7" s="10"/>
      <c r="D7" s="11"/>
      <c r="E7" s="10"/>
      <c r="F7" s="11"/>
      <c r="G7" s="10"/>
      <c r="H7" s="11"/>
      <c r="I7" s="10"/>
      <c r="J7" s="11"/>
      <c r="K7" s="10"/>
      <c r="L7" s="11"/>
      <c r="M7" s="10"/>
      <c r="N7" s="11"/>
      <c r="O7" s="10"/>
      <c r="P7" s="11"/>
      <c r="Q7" s="10"/>
      <c r="R7" s="11"/>
    </row>
    <row r="8" spans="2:18" x14ac:dyDescent="0.25">
      <c r="B8" s="18">
        <v>2010</v>
      </c>
      <c r="C8" s="12"/>
      <c r="D8" s="13"/>
      <c r="E8" s="12"/>
      <c r="F8" s="13"/>
      <c r="G8" s="12"/>
      <c r="H8" s="13"/>
      <c r="I8" s="12"/>
      <c r="J8" s="13"/>
      <c r="K8" s="12"/>
      <c r="L8" s="13"/>
      <c r="M8" s="12"/>
      <c r="N8" s="13"/>
      <c r="O8" s="12"/>
      <c r="P8" s="13"/>
      <c r="Q8" s="12"/>
      <c r="R8" s="13"/>
    </row>
    <row r="9" spans="2:18" x14ac:dyDescent="0.25">
      <c r="B9" s="20">
        <v>2011</v>
      </c>
      <c r="C9" s="10"/>
      <c r="D9" s="11"/>
      <c r="E9" s="10"/>
      <c r="F9" s="11"/>
      <c r="G9" s="10"/>
      <c r="H9" s="11"/>
      <c r="I9" s="10"/>
      <c r="J9" s="11"/>
      <c r="K9" s="10"/>
      <c r="L9" s="11"/>
      <c r="M9" s="10"/>
      <c r="N9" s="11"/>
      <c r="O9" s="10"/>
      <c r="P9" s="11"/>
      <c r="Q9" s="10"/>
      <c r="R9" s="11"/>
    </row>
    <row r="10" spans="2:18" x14ac:dyDescent="0.25">
      <c r="B10" s="18">
        <v>2012</v>
      </c>
      <c r="C10" s="12">
        <v>265</v>
      </c>
      <c r="D10" s="13">
        <v>155037</v>
      </c>
      <c r="E10" s="12">
        <v>303</v>
      </c>
      <c r="F10" s="13">
        <v>165633</v>
      </c>
      <c r="G10" s="12">
        <v>294</v>
      </c>
      <c r="H10" s="13">
        <v>251206</v>
      </c>
      <c r="I10" s="12">
        <v>347</v>
      </c>
      <c r="J10" s="13">
        <v>269743</v>
      </c>
      <c r="K10" s="12">
        <v>307</v>
      </c>
      <c r="L10" s="13">
        <v>416256</v>
      </c>
      <c r="M10" s="12">
        <v>365</v>
      </c>
      <c r="N10" s="13">
        <v>426715</v>
      </c>
      <c r="O10" s="12"/>
      <c r="P10" s="13"/>
      <c r="Q10" s="12"/>
      <c r="R10" s="13"/>
    </row>
    <row r="11" spans="2:18" x14ac:dyDescent="0.25">
      <c r="B11" s="20">
        <v>2013</v>
      </c>
      <c r="C11" s="10"/>
      <c r="D11" s="11"/>
      <c r="E11" s="10"/>
      <c r="F11" s="11"/>
      <c r="G11" s="10"/>
      <c r="H11" s="11"/>
      <c r="I11" s="10"/>
      <c r="J11" s="11"/>
      <c r="K11" s="10"/>
      <c r="L11" s="11"/>
      <c r="M11" s="10"/>
      <c r="N11" s="11"/>
      <c r="O11" s="10"/>
      <c r="P11" s="11"/>
      <c r="Q11" s="10"/>
      <c r="R11" s="11"/>
    </row>
    <row r="12" spans="2:18" x14ac:dyDescent="0.25">
      <c r="B12" s="18">
        <v>2014</v>
      </c>
      <c r="C12" s="12"/>
      <c r="D12" s="13"/>
      <c r="E12" s="12"/>
      <c r="F12" s="13"/>
      <c r="G12" s="12"/>
      <c r="H12" s="13"/>
      <c r="I12" s="12"/>
      <c r="J12" s="13"/>
      <c r="K12" s="12"/>
      <c r="L12" s="13"/>
      <c r="M12" s="12"/>
      <c r="N12" s="13"/>
      <c r="O12" s="12"/>
      <c r="P12" s="13"/>
      <c r="Q12" s="12"/>
      <c r="R12" s="13"/>
    </row>
    <row r="13" spans="2:18" x14ac:dyDescent="0.25">
      <c r="B13" s="20">
        <v>2015</v>
      </c>
      <c r="C13" s="10"/>
      <c r="D13" s="11"/>
      <c r="E13" s="10"/>
      <c r="F13" s="11"/>
      <c r="G13" s="10"/>
      <c r="H13" s="11"/>
      <c r="I13" s="10"/>
      <c r="J13" s="11"/>
      <c r="K13" s="10"/>
      <c r="L13" s="11"/>
      <c r="M13" s="10"/>
      <c r="N13" s="11"/>
      <c r="O13" s="10"/>
      <c r="P13" s="11"/>
      <c r="Q13" s="10"/>
      <c r="R13" s="11"/>
    </row>
    <row r="14" spans="2:18" x14ac:dyDescent="0.25">
      <c r="B14" s="18">
        <v>2016</v>
      </c>
      <c r="C14" s="12"/>
      <c r="D14" s="13"/>
      <c r="E14" s="12"/>
      <c r="F14" s="13"/>
      <c r="G14" s="12"/>
      <c r="H14" s="13"/>
      <c r="I14" s="12"/>
      <c r="J14" s="13"/>
      <c r="K14" s="12"/>
      <c r="L14" s="13"/>
      <c r="M14" s="12"/>
      <c r="N14" s="13"/>
      <c r="O14" s="12"/>
      <c r="P14" s="13"/>
      <c r="Q14" s="12"/>
      <c r="R14" s="13"/>
    </row>
    <row r="15" spans="2:18" x14ac:dyDescent="0.25">
      <c r="B15" s="20">
        <v>2017</v>
      </c>
      <c r="C15" s="10"/>
      <c r="D15" s="11"/>
      <c r="E15" s="10"/>
      <c r="F15" s="11"/>
      <c r="G15" s="10"/>
      <c r="H15" s="11"/>
      <c r="I15" s="10"/>
      <c r="J15" s="11"/>
      <c r="K15" s="10"/>
      <c r="L15" s="11"/>
      <c r="M15" s="10"/>
      <c r="N15" s="11"/>
      <c r="O15" s="10"/>
      <c r="P15" s="11"/>
      <c r="Q15" s="10"/>
      <c r="R15" s="11"/>
    </row>
    <row r="16" spans="2:18" x14ac:dyDescent="0.25">
      <c r="B16" s="18">
        <v>2018</v>
      </c>
      <c r="C16" s="12"/>
      <c r="D16" s="13"/>
      <c r="E16" s="12"/>
      <c r="F16" s="13"/>
      <c r="G16" s="12"/>
      <c r="H16" s="13"/>
      <c r="I16" s="12"/>
      <c r="J16" s="13"/>
      <c r="K16" s="12"/>
      <c r="L16" s="13"/>
      <c r="M16" s="12"/>
      <c r="N16" s="13"/>
      <c r="O16" s="12"/>
      <c r="P16" s="13"/>
      <c r="Q16" s="12"/>
      <c r="R16" s="13"/>
    </row>
    <row r="17" spans="2:18" x14ac:dyDescent="0.25">
      <c r="B17" s="20">
        <v>2019</v>
      </c>
      <c r="C17" s="10"/>
      <c r="D17" s="11"/>
      <c r="E17" s="10"/>
      <c r="F17" s="11"/>
      <c r="G17" s="10"/>
      <c r="H17" s="11"/>
      <c r="I17" s="10"/>
      <c r="J17" s="11"/>
      <c r="K17" s="10"/>
      <c r="L17" s="11"/>
      <c r="M17" s="10"/>
      <c r="N17" s="11"/>
      <c r="O17" s="10"/>
      <c r="P17" s="11"/>
      <c r="Q17" s="10"/>
      <c r="R17" s="11"/>
    </row>
    <row r="18" spans="2:18" x14ac:dyDescent="0.25">
      <c r="B18" s="18">
        <v>2020</v>
      </c>
      <c r="C18" s="12"/>
      <c r="D18" s="13"/>
      <c r="E18" s="12"/>
      <c r="F18" s="13"/>
      <c r="G18" s="12"/>
      <c r="H18" s="13"/>
      <c r="I18" s="12"/>
      <c r="J18" s="13"/>
      <c r="K18" s="12"/>
      <c r="L18" s="13"/>
      <c r="M18" s="12"/>
      <c r="N18" s="13"/>
      <c r="O18" s="12"/>
      <c r="P18" s="13"/>
      <c r="Q18" s="12"/>
      <c r="R18" s="13"/>
    </row>
    <row r="19" spans="2:18" x14ac:dyDescent="0.25">
      <c r="B19" s="20">
        <v>2021</v>
      </c>
      <c r="C19" s="10"/>
      <c r="D19" s="11"/>
      <c r="E19" s="10"/>
      <c r="F19" s="11"/>
      <c r="G19" s="10"/>
      <c r="H19" s="11"/>
      <c r="I19" s="10"/>
      <c r="J19" s="11"/>
      <c r="K19" s="10"/>
      <c r="L19" s="11"/>
      <c r="M19" s="10"/>
      <c r="N19" s="11"/>
      <c r="O19" s="10"/>
      <c r="P19" s="11"/>
      <c r="Q19" s="10"/>
      <c r="R19" s="11"/>
    </row>
    <row r="20" spans="2:18" x14ac:dyDescent="0.25">
      <c r="B20" s="18">
        <v>2022</v>
      </c>
      <c r="C20" s="12"/>
      <c r="D20" s="13"/>
      <c r="E20" s="12"/>
      <c r="F20" s="13"/>
      <c r="G20" s="12"/>
      <c r="H20" s="13"/>
      <c r="I20" s="12"/>
      <c r="J20" s="13"/>
      <c r="K20" s="12"/>
      <c r="L20" s="13"/>
      <c r="M20" s="12"/>
      <c r="N20" s="13"/>
      <c r="O20" s="12"/>
      <c r="P20" s="13"/>
      <c r="Q20" s="12"/>
      <c r="R20" s="13"/>
    </row>
    <row r="21" spans="2:18" x14ac:dyDescent="0.25">
      <c r="B21" s="21">
        <v>2023</v>
      </c>
      <c r="C21" s="14"/>
      <c r="D21" s="15"/>
      <c r="E21" s="14"/>
      <c r="F21" s="15"/>
      <c r="G21" s="14"/>
      <c r="H21" s="15"/>
      <c r="I21" s="14"/>
      <c r="J21" s="15"/>
      <c r="K21" s="14"/>
      <c r="L21" s="15"/>
      <c r="M21" s="14"/>
      <c r="N21" s="15"/>
      <c r="O21" s="14"/>
      <c r="P21" s="15"/>
      <c r="Q21" s="14"/>
      <c r="R21" s="15"/>
    </row>
    <row r="23" spans="2:18" ht="44.25" customHeight="1" x14ac:dyDescent="0.25">
      <c r="B23" s="51" t="s">
        <v>23</v>
      </c>
      <c r="C23" s="51"/>
      <c r="D23" s="51"/>
      <c r="E23" s="51"/>
      <c r="F23" s="51"/>
      <c r="G23" s="51"/>
      <c r="H23" s="51"/>
      <c r="I23" s="51"/>
      <c r="J23" s="51"/>
      <c r="K23" s="51"/>
      <c r="L23" s="51"/>
      <c r="M23" s="51"/>
      <c r="N23" s="51"/>
      <c r="O23" s="51"/>
      <c r="P23" s="51"/>
      <c r="Q23" s="51"/>
      <c r="R23" s="51"/>
    </row>
    <row r="24" spans="2:18" x14ac:dyDescent="0.25">
      <c r="K24" s="63"/>
      <c r="L24" s="63"/>
      <c r="M24" s="63"/>
      <c r="N24" s="63"/>
      <c r="O24" s="63"/>
      <c r="P24" s="63"/>
      <c r="Q24" s="63"/>
      <c r="R24" s="63"/>
    </row>
    <row r="25" spans="2:18" ht="36" x14ac:dyDescent="0.55000000000000004">
      <c r="B25" s="55" t="s">
        <v>34</v>
      </c>
      <c r="C25" s="56" t="s">
        <v>35</v>
      </c>
      <c r="D25" s="57"/>
      <c r="E25" s="57"/>
      <c r="F25" s="57"/>
      <c r="G25" s="57"/>
      <c r="H25" s="57"/>
      <c r="I25" s="57"/>
      <c r="J25" s="58"/>
      <c r="K25" s="64"/>
      <c r="L25" s="64"/>
      <c r="M25" s="64"/>
      <c r="N25" s="64"/>
      <c r="O25" s="64"/>
      <c r="P25" s="64"/>
      <c r="Q25" s="64"/>
      <c r="R25" s="64"/>
    </row>
    <row r="26" spans="2:18" x14ac:dyDescent="0.25">
      <c r="C26" s="5" t="s">
        <v>25</v>
      </c>
      <c r="D26" s="47"/>
      <c r="E26" s="5" t="s">
        <v>27</v>
      </c>
      <c r="F26" s="6"/>
      <c r="G26" s="5" t="s">
        <v>30</v>
      </c>
      <c r="H26" s="47"/>
      <c r="I26" s="5" t="s">
        <v>32</v>
      </c>
      <c r="J26" s="6"/>
      <c r="K26" s="63"/>
      <c r="L26" s="65"/>
      <c r="M26" s="65"/>
      <c r="N26" s="65"/>
      <c r="O26" s="63"/>
      <c r="P26" s="65"/>
      <c r="Q26" s="65"/>
      <c r="R26" s="65"/>
    </row>
    <row r="27" spans="2:18" x14ac:dyDescent="0.25">
      <c r="C27" s="16" t="s">
        <v>24</v>
      </c>
      <c r="D27" s="48"/>
      <c r="E27" s="16" t="s">
        <v>26</v>
      </c>
      <c r="F27" s="17"/>
      <c r="G27" s="16" t="s">
        <v>29</v>
      </c>
      <c r="H27" s="48"/>
      <c r="I27" s="16" t="s">
        <v>31</v>
      </c>
      <c r="J27" s="17"/>
      <c r="K27" s="63"/>
      <c r="L27" s="66"/>
      <c r="M27" s="66"/>
      <c r="N27" s="66"/>
      <c r="O27" s="63"/>
      <c r="P27" s="66"/>
      <c r="Q27" s="66"/>
      <c r="R27" s="66"/>
    </row>
    <row r="28" spans="2:18" x14ac:dyDescent="0.25">
      <c r="B28" s="22" t="s">
        <v>14</v>
      </c>
      <c r="C28" s="7" t="s">
        <v>2</v>
      </c>
      <c r="D28" s="8" t="s">
        <v>3</v>
      </c>
      <c r="E28" s="7" t="s">
        <v>2</v>
      </c>
      <c r="F28" s="8" t="s">
        <v>3</v>
      </c>
      <c r="G28" s="7" t="s">
        <v>2</v>
      </c>
      <c r="H28" s="8" t="s">
        <v>3</v>
      </c>
      <c r="I28" s="7" t="s">
        <v>2</v>
      </c>
      <c r="J28" s="8" t="s">
        <v>3</v>
      </c>
      <c r="K28" s="63"/>
      <c r="L28" s="63"/>
      <c r="M28" s="68"/>
      <c r="N28" s="68"/>
      <c r="O28" s="63"/>
      <c r="P28" s="63"/>
      <c r="Q28" s="68"/>
      <c r="R28" s="68"/>
    </row>
    <row r="29" spans="2:18" x14ac:dyDescent="0.25">
      <c r="B29" s="19">
        <v>2009</v>
      </c>
      <c r="C29" s="10"/>
      <c r="D29" s="11"/>
      <c r="E29" s="10"/>
      <c r="F29" s="11"/>
      <c r="G29" s="10"/>
      <c r="H29" s="11"/>
      <c r="I29" s="10"/>
      <c r="J29" s="11"/>
      <c r="K29" s="63"/>
      <c r="L29" s="63"/>
      <c r="M29" s="62"/>
      <c r="N29" s="46"/>
      <c r="O29" s="63"/>
      <c r="P29" s="63"/>
      <c r="Q29" s="62"/>
      <c r="R29" s="46"/>
    </row>
    <row r="30" spans="2:18" x14ac:dyDescent="0.25">
      <c r="B30" s="18">
        <v>2010</v>
      </c>
      <c r="C30" s="12"/>
      <c r="D30" s="13"/>
      <c r="E30" s="12"/>
      <c r="F30" s="13"/>
      <c r="G30" s="12"/>
      <c r="H30" s="13"/>
      <c r="I30" s="12"/>
      <c r="J30" s="13"/>
      <c r="K30" s="63"/>
      <c r="L30" s="63"/>
      <c r="M30" s="62"/>
      <c r="N30" s="46"/>
      <c r="O30" s="63"/>
      <c r="P30" s="63"/>
      <c r="Q30" s="62"/>
      <c r="R30" s="46"/>
    </row>
    <row r="31" spans="2:18" x14ac:dyDescent="0.25">
      <c r="B31" s="20">
        <v>2011</v>
      </c>
      <c r="C31" s="10"/>
      <c r="D31" s="11"/>
      <c r="E31" s="10">
        <v>29</v>
      </c>
      <c r="F31" s="11">
        <v>8956</v>
      </c>
      <c r="G31" s="10">
        <v>26</v>
      </c>
      <c r="H31" s="11">
        <v>3298</v>
      </c>
      <c r="I31" s="10"/>
      <c r="J31" s="11"/>
      <c r="K31" s="63"/>
      <c r="L31" s="63"/>
      <c r="M31" s="62"/>
      <c r="N31" s="46"/>
      <c r="O31" s="63"/>
      <c r="P31" s="63"/>
      <c r="Q31" s="62"/>
      <c r="R31" s="46"/>
    </row>
    <row r="32" spans="2:18" x14ac:dyDescent="0.25">
      <c r="B32" s="18">
        <v>2012</v>
      </c>
      <c r="C32" s="12">
        <v>21</v>
      </c>
      <c r="D32" s="13">
        <v>2279</v>
      </c>
      <c r="E32" s="12">
        <v>21</v>
      </c>
      <c r="F32" s="13">
        <v>2279</v>
      </c>
      <c r="G32" s="12">
        <v>32</v>
      </c>
      <c r="H32" s="13">
        <v>5419</v>
      </c>
      <c r="I32" s="12"/>
      <c r="J32" s="13"/>
      <c r="K32" s="63"/>
      <c r="L32" s="63"/>
      <c r="M32" s="62"/>
      <c r="N32" s="46"/>
      <c r="O32" s="63"/>
      <c r="P32" s="63"/>
      <c r="Q32" s="62"/>
      <c r="R32" s="46"/>
    </row>
    <row r="33" spans="2:18" x14ac:dyDescent="0.25">
      <c r="B33" s="20">
        <v>2013</v>
      </c>
      <c r="C33" s="10"/>
      <c r="D33" s="11"/>
      <c r="E33" s="10"/>
      <c r="F33" s="11"/>
      <c r="G33" s="10"/>
      <c r="H33" s="11"/>
      <c r="I33" s="10"/>
      <c r="J33" s="11"/>
      <c r="K33" s="63"/>
      <c r="L33" s="63"/>
      <c r="M33" s="62"/>
      <c r="N33" s="46"/>
      <c r="O33" s="63"/>
      <c r="P33" s="63"/>
      <c r="Q33" s="62"/>
      <c r="R33" s="46"/>
    </row>
    <row r="34" spans="2:18" x14ac:dyDescent="0.25">
      <c r="B34" s="18">
        <v>2014</v>
      </c>
      <c r="C34" s="12"/>
      <c r="D34" s="13"/>
      <c r="E34" s="12"/>
      <c r="F34" s="13"/>
      <c r="G34" s="12"/>
      <c r="H34" s="13"/>
      <c r="I34" s="12"/>
      <c r="J34" s="13"/>
      <c r="K34" s="63"/>
      <c r="L34" s="63"/>
      <c r="M34" s="62"/>
      <c r="N34" s="46"/>
      <c r="O34" s="63"/>
      <c r="P34" s="63"/>
      <c r="Q34" s="62"/>
      <c r="R34" s="46"/>
    </row>
    <row r="35" spans="2:18" x14ac:dyDescent="0.25">
      <c r="B35" s="20">
        <v>2015</v>
      </c>
      <c r="C35" s="10"/>
      <c r="D35" s="11"/>
      <c r="E35" s="10"/>
      <c r="F35" s="11"/>
      <c r="G35" s="10"/>
      <c r="H35" s="11"/>
      <c r="I35" s="10"/>
      <c r="J35" s="11"/>
      <c r="K35" s="63"/>
      <c r="L35" s="63"/>
      <c r="M35" s="62"/>
      <c r="N35" s="46"/>
      <c r="O35" s="63"/>
      <c r="P35" s="63"/>
      <c r="Q35" s="62"/>
      <c r="R35" s="46"/>
    </row>
    <row r="36" spans="2:18" x14ac:dyDescent="0.25">
      <c r="B36" s="18">
        <v>2016</v>
      </c>
      <c r="C36" s="12"/>
      <c r="D36" s="13"/>
      <c r="E36" s="12"/>
      <c r="F36" s="13"/>
      <c r="G36" s="12"/>
      <c r="H36" s="13"/>
      <c r="I36" s="12"/>
      <c r="J36" s="13"/>
      <c r="K36" s="63"/>
      <c r="L36" s="63"/>
      <c r="M36" s="62"/>
      <c r="N36" s="46"/>
      <c r="O36" s="63"/>
      <c r="P36" s="63"/>
      <c r="Q36" s="62"/>
      <c r="R36" s="46"/>
    </row>
    <row r="37" spans="2:18" x14ac:dyDescent="0.25">
      <c r="B37" s="20">
        <v>2017</v>
      </c>
      <c r="C37" s="10"/>
      <c r="D37" s="11"/>
      <c r="E37" s="10"/>
      <c r="F37" s="11"/>
      <c r="G37" s="10"/>
      <c r="H37" s="11"/>
      <c r="I37" s="10"/>
      <c r="J37" s="11"/>
      <c r="K37" s="63"/>
      <c r="L37" s="63"/>
      <c r="M37" s="62"/>
      <c r="N37" s="46"/>
      <c r="O37" s="63"/>
      <c r="P37" s="63"/>
      <c r="Q37" s="62"/>
      <c r="R37" s="46"/>
    </row>
    <row r="38" spans="2:18" x14ac:dyDescent="0.25">
      <c r="B38" s="18">
        <v>2018</v>
      </c>
      <c r="C38" s="12"/>
      <c r="D38" s="13"/>
      <c r="E38" s="12"/>
      <c r="F38" s="13"/>
      <c r="G38" s="12"/>
      <c r="H38" s="13"/>
      <c r="I38" s="12"/>
      <c r="J38" s="13"/>
      <c r="K38" s="63"/>
      <c r="L38" s="63"/>
      <c r="M38" s="62"/>
      <c r="N38" s="46"/>
      <c r="O38" s="63"/>
      <c r="P38" s="63"/>
      <c r="Q38" s="62"/>
      <c r="R38" s="46"/>
    </row>
    <row r="39" spans="2:18" x14ac:dyDescent="0.25">
      <c r="B39" s="20">
        <v>2019</v>
      </c>
      <c r="C39" s="10"/>
      <c r="D39" s="11"/>
      <c r="E39" s="10"/>
      <c r="F39" s="11"/>
      <c r="G39" s="10"/>
      <c r="H39" s="11"/>
      <c r="I39" s="10"/>
      <c r="J39" s="11"/>
      <c r="K39" s="63"/>
      <c r="L39" s="63"/>
      <c r="M39" s="62"/>
      <c r="N39" s="46"/>
      <c r="O39" s="63"/>
      <c r="P39" s="63"/>
      <c r="Q39" s="62"/>
      <c r="R39" s="46"/>
    </row>
    <row r="40" spans="2:18" x14ac:dyDescent="0.25">
      <c r="B40" s="18">
        <v>2020</v>
      </c>
      <c r="C40" s="12"/>
      <c r="D40" s="13"/>
      <c r="E40" s="12"/>
      <c r="F40" s="13"/>
      <c r="G40" s="12"/>
      <c r="H40" s="13"/>
      <c r="I40" s="12"/>
      <c r="J40" s="13"/>
      <c r="K40" s="63"/>
      <c r="L40" s="63"/>
      <c r="M40" s="62"/>
      <c r="N40" s="46"/>
      <c r="O40" s="63"/>
      <c r="P40" s="63"/>
      <c r="Q40" s="62"/>
      <c r="R40" s="46"/>
    </row>
    <row r="41" spans="2:18" x14ac:dyDescent="0.25">
      <c r="B41" s="20">
        <v>2021</v>
      </c>
      <c r="C41" s="10"/>
      <c r="D41" s="11"/>
      <c r="E41" s="10"/>
      <c r="F41" s="11"/>
      <c r="G41" s="10"/>
      <c r="H41" s="11"/>
      <c r="I41" s="10"/>
      <c r="J41" s="11"/>
      <c r="K41" s="63"/>
      <c r="L41" s="63"/>
      <c r="M41" s="62"/>
      <c r="N41" s="46"/>
      <c r="O41" s="63"/>
      <c r="P41" s="63"/>
      <c r="Q41" s="62"/>
      <c r="R41" s="46"/>
    </row>
    <row r="42" spans="2:18" x14ac:dyDescent="0.25">
      <c r="B42" s="18">
        <v>2022</v>
      </c>
      <c r="C42" s="12"/>
      <c r="D42" s="13"/>
      <c r="E42" s="12"/>
      <c r="F42" s="13"/>
      <c r="G42" s="12"/>
      <c r="H42" s="13"/>
      <c r="I42" s="12"/>
      <c r="J42" s="13"/>
      <c r="K42" s="63"/>
      <c r="L42" s="63"/>
      <c r="M42" s="62"/>
      <c r="N42" s="46"/>
      <c r="O42" s="63"/>
      <c r="P42" s="63"/>
      <c r="Q42" s="62"/>
      <c r="R42" s="46"/>
    </row>
    <row r="43" spans="2:18" x14ac:dyDescent="0.25">
      <c r="B43" s="21">
        <v>2023</v>
      </c>
      <c r="C43" s="14"/>
      <c r="D43" s="15"/>
      <c r="E43" s="14"/>
      <c r="F43" s="15"/>
      <c r="G43" s="14"/>
      <c r="H43" s="15"/>
      <c r="I43" s="14"/>
      <c r="J43" s="15"/>
      <c r="K43" s="63"/>
      <c r="L43" s="63"/>
      <c r="M43" s="62"/>
      <c r="N43" s="46"/>
      <c r="O43" s="63"/>
      <c r="P43" s="63"/>
      <c r="Q43" s="62"/>
      <c r="R43" s="46"/>
    </row>
    <row r="45" spans="2:18" ht="44.25" customHeight="1" x14ac:dyDescent="0.25">
      <c r="B45" s="51" t="s">
        <v>36</v>
      </c>
      <c r="C45" s="51"/>
      <c r="D45" s="51"/>
      <c r="E45" s="51"/>
      <c r="F45" s="51"/>
      <c r="G45" s="51"/>
      <c r="H45" s="51"/>
      <c r="I45" s="51"/>
      <c r="J45" s="51"/>
      <c r="K45" s="70"/>
      <c r="L45" s="70"/>
      <c r="M45" s="70"/>
      <c r="N45" s="70"/>
      <c r="O45" s="70"/>
      <c r="P45" s="70"/>
      <c r="Q45" s="70"/>
      <c r="R45" s="70"/>
    </row>
    <row r="47" spans="2:18" ht="36" x14ac:dyDescent="0.55000000000000004">
      <c r="B47" s="55" t="s">
        <v>37</v>
      </c>
      <c r="C47" s="56" t="s">
        <v>38</v>
      </c>
      <c r="D47" s="57"/>
      <c r="E47" s="57"/>
      <c r="F47" s="57"/>
      <c r="G47" s="57"/>
      <c r="H47" s="57"/>
      <c r="I47" s="57"/>
      <c r="J47" s="58"/>
      <c r="K47" s="64"/>
      <c r="L47" s="64"/>
      <c r="M47" s="64"/>
      <c r="N47" s="64"/>
      <c r="O47" s="64"/>
      <c r="P47" s="64"/>
      <c r="Q47" s="64"/>
      <c r="R47" s="64"/>
    </row>
    <row r="48" spans="2:18" x14ac:dyDescent="0.25">
      <c r="C48" s="5" t="s">
        <v>25</v>
      </c>
      <c r="D48" s="47"/>
      <c r="E48" s="5" t="s">
        <v>27</v>
      </c>
      <c r="F48" s="6"/>
      <c r="G48" s="5" t="s">
        <v>30</v>
      </c>
      <c r="H48" s="47"/>
      <c r="I48" s="5" t="s">
        <v>32</v>
      </c>
      <c r="J48" s="6"/>
      <c r="K48" s="69"/>
      <c r="L48" s="69"/>
      <c r="M48" s="69"/>
      <c r="N48" s="69"/>
      <c r="O48" s="69"/>
      <c r="P48" s="69"/>
      <c r="Q48" s="69"/>
      <c r="R48" s="69"/>
    </row>
    <row r="49" spans="2:18" x14ac:dyDescent="0.25">
      <c r="C49" s="16" t="s">
        <v>24</v>
      </c>
      <c r="D49" s="48"/>
      <c r="E49" s="16" t="s">
        <v>26</v>
      </c>
      <c r="F49" s="17"/>
      <c r="G49" s="16" t="s">
        <v>29</v>
      </c>
      <c r="H49" s="48"/>
      <c r="I49" s="16" t="s">
        <v>31</v>
      </c>
      <c r="J49" s="17"/>
      <c r="K49" s="67"/>
      <c r="L49" s="67"/>
      <c r="M49" s="67"/>
      <c r="N49" s="67"/>
      <c r="O49" s="67"/>
      <c r="P49" s="67"/>
      <c r="Q49" s="67"/>
      <c r="R49" s="67"/>
    </row>
    <row r="50" spans="2:18" x14ac:dyDescent="0.25">
      <c r="B50" s="22" t="s">
        <v>14</v>
      </c>
      <c r="C50" s="7" t="s">
        <v>2</v>
      </c>
      <c r="D50" s="8" t="s">
        <v>3</v>
      </c>
      <c r="E50" s="7" t="s">
        <v>2</v>
      </c>
      <c r="F50" s="8" t="s">
        <v>3</v>
      </c>
      <c r="G50" s="7" t="s">
        <v>2</v>
      </c>
      <c r="H50" s="8" t="s">
        <v>3</v>
      </c>
      <c r="I50" s="7" t="s">
        <v>2</v>
      </c>
      <c r="J50" s="8" t="s">
        <v>3</v>
      </c>
      <c r="K50" s="68"/>
      <c r="L50" s="68"/>
      <c r="M50" s="68"/>
      <c r="N50" s="68"/>
      <c r="O50" s="68"/>
      <c r="P50" s="68"/>
      <c r="Q50" s="68"/>
      <c r="R50" s="68"/>
    </row>
    <row r="51" spans="2:18" x14ac:dyDescent="0.25">
      <c r="B51" s="19">
        <v>2009</v>
      </c>
      <c r="C51" s="10"/>
      <c r="D51" s="11"/>
      <c r="E51" s="10"/>
      <c r="F51" s="11"/>
      <c r="G51" s="10"/>
      <c r="H51" s="11"/>
      <c r="I51" s="10"/>
      <c r="J51" s="11"/>
      <c r="K51" s="62"/>
      <c r="L51" s="46"/>
      <c r="M51" s="63"/>
      <c r="N51" s="63"/>
      <c r="O51" s="62"/>
      <c r="P51" s="46"/>
      <c r="Q51" s="63"/>
      <c r="R51" s="63"/>
    </row>
    <row r="52" spans="2:18" x14ac:dyDescent="0.25">
      <c r="B52" s="18">
        <v>2010</v>
      </c>
      <c r="C52" s="12"/>
      <c r="D52" s="13"/>
      <c r="E52" s="12"/>
      <c r="F52" s="13"/>
      <c r="G52" s="12"/>
      <c r="H52" s="13"/>
      <c r="I52" s="12"/>
      <c r="J52" s="13"/>
      <c r="K52" s="62"/>
      <c r="L52" s="46"/>
      <c r="M52" s="63"/>
      <c r="N52" s="63"/>
      <c r="O52" s="62"/>
      <c r="P52" s="46"/>
      <c r="Q52" s="63"/>
      <c r="R52" s="63"/>
    </row>
    <row r="53" spans="2:18" x14ac:dyDescent="0.25">
      <c r="B53" s="20">
        <v>2011</v>
      </c>
      <c r="C53" s="10"/>
      <c r="D53" s="11"/>
      <c r="E53" s="10">
        <v>51</v>
      </c>
      <c r="F53" s="11">
        <v>9466</v>
      </c>
      <c r="G53" s="10">
        <v>50</v>
      </c>
      <c r="H53" s="11">
        <v>6802</v>
      </c>
      <c r="I53" s="10"/>
      <c r="J53" s="11"/>
      <c r="K53" s="62"/>
      <c r="L53" s="46"/>
      <c r="M53" s="63"/>
      <c r="N53" s="63"/>
      <c r="O53" s="62"/>
      <c r="P53" s="46"/>
      <c r="Q53" s="63"/>
      <c r="R53" s="63"/>
    </row>
    <row r="54" spans="2:18" x14ac:dyDescent="0.25">
      <c r="B54" s="18">
        <v>2012</v>
      </c>
      <c r="C54" s="12">
        <v>40</v>
      </c>
      <c r="D54" s="13">
        <v>4374</v>
      </c>
      <c r="E54" s="12">
        <v>50</v>
      </c>
      <c r="F54" s="13">
        <v>9644</v>
      </c>
      <c r="G54" s="12">
        <v>58</v>
      </c>
      <c r="H54" s="13">
        <v>9790</v>
      </c>
      <c r="I54" s="12"/>
      <c r="J54" s="13"/>
      <c r="K54" s="62"/>
      <c r="L54" s="46"/>
      <c r="M54" s="63"/>
      <c r="N54" s="63"/>
      <c r="O54" s="62"/>
      <c r="P54" s="46"/>
      <c r="Q54" s="63"/>
      <c r="R54" s="63"/>
    </row>
    <row r="55" spans="2:18" x14ac:dyDescent="0.25">
      <c r="B55" s="20">
        <v>2013</v>
      </c>
      <c r="C55" s="10"/>
      <c r="D55" s="11"/>
      <c r="E55" s="10"/>
      <c r="F55" s="11"/>
      <c r="G55" s="10"/>
      <c r="H55" s="11"/>
      <c r="I55" s="10"/>
      <c r="J55" s="11"/>
      <c r="K55" s="62"/>
      <c r="L55" s="46"/>
      <c r="M55" s="63"/>
      <c r="N55" s="63"/>
      <c r="O55" s="62"/>
      <c r="P55" s="46"/>
      <c r="Q55" s="63"/>
      <c r="R55" s="63"/>
    </row>
    <row r="56" spans="2:18" x14ac:dyDescent="0.25">
      <c r="B56" s="18">
        <v>2014</v>
      </c>
      <c r="C56" s="12"/>
      <c r="D56" s="13"/>
      <c r="E56" s="12"/>
      <c r="F56" s="13"/>
      <c r="G56" s="12"/>
      <c r="H56" s="13"/>
      <c r="I56" s="12"/>
      <c r="J56" s="13"/>
      <c r="K56" s="62"/>
      <c r="L56" s="46"/>
      <c r="M56" s="63"/>
      <c r="N56" s="63"/>
      <c r="O56" s="62"/>
      <c r="P56" s="46"/>
      <c r="Q56" s="63"/>
      <c r="R56" s="63"/>
    </row>
    <row r="57" spans="2:18" x14ac:dyDescent="0.25">
      <c r="B57" s="20">
        <v>2015</v>
      </c>
      <c r="C57" s="10"/>
      <c r="D57" s="11"/>
      <c r="E57" s="10"/>
      <c r="F57" s="11"/>
      <c r="G57" s="10"/>
      <c r="H57" s="11"/>
      <c r="I57" s="10"/>
      <c r="J57" s="11"/>
      <c r="K57" s="62"/>
      <c r="L57" s="46"/>
      <c r="M57" s="63"/>
      <c r="N57" s="63"/>
      <c r="O57" s="62"/>
      <c r="P57" s="46"/>
      <c r="Q57" s="63"/>
      <c r="R57" s="63"/>
    </row>
    <row r="58" spans="2:18" x14ac:dyDescent="0.25">
      <c r="B58" s="18">
        <v>2016</v>
      </c>
      <c r="C58" s="12"/>
      <c r="D58" s="13"/>
      <c r="E58" s="12"/>
      <c r="F58" s="13"/>
      <c r="G58" s="12"/>
      <c r="H58" s="13"/>
      <c r="I58" s="12"/>
      <c r="J58" s="13"/>
      <c r="K58" s="62"/>
      <c r="L58" s="46"/>
      <c r="M58" s="63"/>
      <c r="N58" s="63"/>
      <c r="O58" s="62"/>
      <c r="P58" s="46"/>
      <c r="Q58" s="63"/>
      <c r="R58" s="63"/>
    </row>
    <row r="59" spans="2:18" x14ac:dyDescent="0.25">
      <c r="B59" s="20">
        <v>2017</v>
      </c>
      <c r="C59" s="10"/>
      <c r="D59" s="11"/>
      <c r="E59" s="10"/>
      <c r="F59" s="11"/>
      <c r="G59" s="10"/>
      <c r="H59" s="11"/>
      <c r="I59" s="10"/>
      <c r="J59" s="11"/>
      <c r="K59" s="62"/>
      <c r="L59" s="46"/>
      <c r="M59" s="63"/>
      <c r="N59" s="63"/>
      <c r="O59" s="62"/>
      <c r="P59" s="46"/>
      <c r="Q59" s="63"/>
      <c r="R59" s="63"/>
    </row>
    <row r="60" spans="2:18" x14ac:dyDescent="0.25">
      <c r="B60" s="18">
        <v>2018</v>
      </c>
      <c r="C60" s="12"/>
      <c r="D60" s="13"/>
      <c r="E60" s="12"/>
      <c r="F60" s="13"/>
      <c r="G60" s="12"/>
      <c r="H60" s="13"/>
      <c r="I60" s="12"/>
      <c r="J60" s="13"/>
      <c r="K60" s="62"/>
      <c r="L60" s="46"/>
      <c r="M60" s="63"/>
      <c r="N60" s="63"/>
      <c r="O60" s="62"/>
      <c r="P60" s="46"/>
      <c r="Q60" s="63"/>
      <c r="R60" s="63"/>
    </row>
    <row r="61" spans="2:18" x14ac:dyDescent="0.25">
      <c r="B61" s="20">
        <v>2019</v>
      </c>
      <c r="C61" s="10"/>
      <c r="D61" s="11"/>
      <c r="E61" s="10"/>
      <c r="F61" s="11"/>
      <c r="G61" s="10"/>
      <c r="H61" s="11"/>
      <c r="I61" s="10"/>
      <c r="J61" s="11"/>
      <c r="K61" s="62"/>
      <c r="L61" s="46"/>
      <c r="M61" s="63"/>
      <c r="N61" s="63"/>
      <c r="O61" s="62"/>
      <c r="P61" s="46"/>
      <c r="Q61" s="63"/>
      <c r="R61" s="63"/>
    </row>
    <row r="62" spans="2:18" x14ac:dyDescent="0.25">
      <c r="B62" s="18">
        <v>2020</v>
      </c>
      <c r="C62" s="12"/>
      <c r="D62" s="13"/>
      <c r="E62" s="12"/>
      <c r="F62" s="13"/>
      <c r="G62" s="12"/>
      <c r="H62" s="13"/>
      <c r="I62" s="12"/>
      <c r="J62" s="13"/>
      <c r="K62" s="62"/>
      <c r="L62" s="46"/>
      <c r="M62" s="63"/>
      <c r="N62" s="63"/>
      <c r="O62" s="62"/>
      <c r="P62" s="46"/>
      <c r="Q62" s="63"/>
      <c r="R62" s="63"/>
    </row>
    <row r="63" spans="2:18" x14ac:dyDescent="0.25">
      <c r="B63" s="20">
        <v>2021</v>
      </c>
      <c r="C63" s="10"/>
      <c r="D63" s="11"/>
      <c r="E63" s="10"/>
      <c r="F63" s="11"/>
      <c r="G63" s="10"/>
      <c r="H63" s="11"/>
      <c r="I63" s="10"/>
      <c r="J63" s="11"/>
      <c r="K63" s="62"/>
      <c r="L63" s="46"/>
      <c r="M63" s="63"/>
      <c r="N63" s="63"/>
      <c r="O63" s="62"/>
      <c r="P63" s="46"/>
      <c r="Q63" s="63"/>
      <c r="R63" s="63"/>
    </row>
    <row r="64" spans="2:18" x14ac:dyDescent="0.25">
      <c r="B64" s="18">
        <v>2022</v>
      </c>
      <c r="C64" s="12"/>
      <c r="D64" s="13"/>
      <c r="E64" s="12"/>
      <c r="F64" s="13"/>
      <c r="G64" s="12"/>
      <c r="H64" s="13"/>
      <c r="I64" s="12"/>
      <c r="J64" s="13"/>
      <c r="K64" s="62"/>
      <c r="L64" s="46"/>
      <c r="M64" s="63"/>
      <c r="N64" s="63"/>
      <c r="O64" s="62"/>
      <c r="P64" s="46"/>
      <c r="Q64" s="63"/>
      <c r="R64" s="63"/>
    </row>
    <row r="65" spans="2:18" x14ac:dyDescent="0.25">
      <c r="B65" s="21">
        <v>2023</v>
      </c>
      <c r="C65" s="14"/>
      <c r="D65" s="15"/>
      <c r="E65" s="14"/>
      <c r="F65" s="15"/>
      <c r="G65" s="14"/>
      <c r="H65" s="15"/>
      <c r="I65" s="14"/>
      <c r="J65" s="15"/>
      <c r="K65" s="62"/>
      <c r="L65" s="46"/>
      <c r="M65" s="63"/>
      <c r="N65" s="63"/>
      <c r="O65" s="62"/>
      <c r="P65" s="46"/>
      <c r="Q65" s="63"/>
      <c r="R65" s="63"/>
    </row>
    <row r="66" spans="2:18" x14ac:dyDescent="0.25">
      <c r="K66" s="63"/>
      <c r="L66" s="63"/>
      <c r="M66" s="63"/>
      <c r="N66" s="63"/>
      <c r="O66" s="63"/>
      <c r="P66" s="63"/>
      <c r="Q66" s="63"/>
      <c r="R66" s="63"/>
    </row>
    <row r="67" spans="2:18" ht="44.25" customHeight="1" x14ac:dyDescent="0.25">
      <c r="B67" s="51" t="s">
        <v>39</v>
      </c>
      <c r="C67" s="51"/>
      <c r="D67" s="51"/>
      <c r="E67" s="51"/>
      <c r="F67" s="51"/>
      <c r="G67" s="51"/>
      <c r="H67" s="51"/>
      <c r="I67" s="51"/>
      <c r="J67" s="51"/>
      <c r="K67" s="70"/>
      <c r="L67" s="70"/>
      <c r="M67" s="70"/>
      <c r="N67" s="70"/>
      <c r="O67" s="70"/>
      <c r="P67" s="70"/>
      <c r="Q67" s="70"/>
      <c r="R67" s="70"/>
    </row>
    <row r="69" spans="2:18" ht="36" x14ac:dyDescent="0.55000000000000004">
      <c r="B69" s="55" t="s">
        <v>40</v>
      </c>
      <c r="C69" s="56" t="s">
        <v>41</v>
      </c>
      <c r="D69" s="57"/>
      <c r="E69" s="57"/>
      <c r="F69" s="57"/>
      <c r="G69" s="57"/>
      <c r="H69" s="57"/>
      <c r="I69" s="57"/>
      <c r="J69" s="58"/>
      <c r="K69" s="64"/>
      <c r="L69" s="64"/>
      <c r="M69" s="64"/>
      <c r="N69" s="64"/>
      <c r="O69" s="64"/>
      <c r="P69" s="64"/>
      <c r="Q69" s="64"/>
      <c r="R69" s="64"/>
    </row>
    <row r="70" spans="2:18" x14ac:dyDescent="0.25">
      <c r="C70" s="5" t="s">
        <v>25</v>
      </c>
      <c r="D70" s="47"/>
      <c r="E70" s="5" t="s">
        <v>27</v>
      </c>
      <c r="F70" s="6"/>
      <c r="G70" s="5" t="s">
        <v>30</v>
      </c>
      <c r="H70" s="47"/>
      <c r="I70" s="5" t="s">
        <v>32</v>
      </c>
      <c r="J70" s="6"/>
      <c r="K70" s="69"/>
      <c r="L70" s="69"/>
      <c r="M70" s="69"/>
      <c r="N70" s="69"/>
      <c r="O70" s="69"/>
      <c r="P70" s="69"/>
      <c r="Q70" s="69"/>
      <c r="R70" s="69"/>
    </row>
    <row r="71" spans="2:18" x14ac:dyDescent="0.25">
      <c r="C71" s="16" t="s">
        <v>24</v>
      </c>
      <c r="D71" s="48"/>
      <c r="E71" s="16" t="s">
        <v>26</v>
      </c>
      <c r="F71" s="17"/>
      <c r="G71" s="16" t="s">
        <v>29</v>
      </c>
      <c r="H71" s="48"/>
      <c r="I71" s="16" t="s">
        <v>31</v>
      </c>
      <c r="J71" s="17"/>
      <c r="K71" s="67"/>
      <c r="L71" s="67"/>
      <c r="M71" s="67"/>
      <c r="N71" s="67"/>
      <c r="O71" s="67"/>
      <c r="P71" s="67"/>
      <c r="Q71" s="67"/>
      <c r="R71" s="67"/>
    </row>
    <row r="72" spans="2:18" x14ac:dyDescent="0.25">
      <c r="B72" s="22" t="s">
        <v>14</v>
      </c>
      <c r="C72" s="7" t="s">
        <v>2</v>
      </c>
      <c r="D72" s="8" t="s">
        <v>3</v>
      </c>
      <c r="E72" s="7" t="s">
        <v>2</v>
      </c>
      <c r="F72" s="8" t="s">
        <v>3</v>
      </c>
      <c r="G72" s="7" t="s">
        <v>2</v>
      </c>
      <c r="H72" s="8" t="s">
        <v>3</v>
      </c>
      <c r="I72" s="7" t="s">
        <v>2</v>
      </c>
      <c r="J72" s="8" t="s">
        <v>3</v>
      </c>
      <c r="K72" s="68"/>
      <c r="L72" s="68"/>
      <c r="M72" s="68"/>
      <c r="N72" s="68"/>
      <c r="O72" s="68"/>
      <c r="P72" s="68"/>
      <c r="Q72" s="68"/>
      <c r="R72" s="68"/>
    </row>
    <row r="73" spans="2:18" x14ac:dyDescent="0.25">
      <c r="B73" s="19">
        <v>2009</v>
      </c>
      <c r="C73" s="10"/>
      <c r="D73" s="11"/>
      <c r="E73" s="10"/>
      <c r="F73" s="11"/>
      <c r="G73" s="10"/>
      <c r="H73" s="11"/>
      <c r="I73" s="10"/>
      <c r="J73" s="11"/>
      <c r="K73" s="62"/>
      <c r="L73" s="46"/>
      <c r="M73" s="63"/>
      <c r="N73" s="63"/>
      <c r="O73" s="62"/>
      <c r="P73" s="46"/>
      <c r="Q73" s="63"/>
      <c r="R73" s="63"/>
    </row>
    <row r="74" spans="2:18" x14ac:dyDescent="0.25">
      <c r="B74" s="18">
        <v>2010</v>
      </c>
      <c r="C74" s="12"/>
      <c r="D74" s="13"/>
      <c r="E74" s="12"/>
      <c r="F74" s="13"/>
      <c r="G74" s="12"/>
      <c r="H74" s="13"/>
      <c r="I74" s="12"/>
      <c r="J74" s="13"/>
      <c r="K74" s="62"/>
      <c r="L74" s="46"/>
      <c r="M74" s="63"/>
      <c r="N74" s="63"/>
      <c r="O74" s="62"/>
      <c r="P74" s="46"/>
      <c r="Q74" s="63"/>
      <c r="R74" s="63"/>
    </row>
    <row r="75" spans="2:18" x14ac:dyDescent="0.25">
      <c r="B75" s="20">
        <v>2011</v>
      </c>
      <c r="C75" s="10">
        <v>303</v>
      </c>
      <c r="D75" s="11">
        <v>165633</v>
      </c>
      <c r="E75" s="10">
        <v>347</v>
      </c>
      <c r="F75" s="11">
        <v>269743</v>
      </c>
      <c r="G75" s="10">
        <v>365</v>
      </c>
      <c r="H75" s="11">
        <v>426715</v>
      </c>
      <c r="I75" s="10"/>
      <c r="J75" s="11"/>
      <c r="K75" s="62"/>
      <c r="L75" s="46"/>
      <c r="M75" s="63"/>
      <c r="N75" s="63"/>
      <c r="O75" s="62"/>
      <c r="P75" s="46"/>
      <c r="Q75" s="63"/>
      <c r="R75" s="63"/>
    </row>
    <row r="76" spans="2:18" x14ac:dyDescent="0.25">
      <c r="B76" s="18">
        <v>2012</v>
      </c>
      <c r="C76" s="12">
        <v>286</v>
      </c>
      <c r="D76" s="13">
        <v>157316</v>
      </c>
      <c r="E76" s="12">
        <v>323</v>
      </c>
      <c r="F76" s="13">
        <v>260162</v>
      </c>
      <c r="G76" s="12">
        <v>335</v>
      </c>
      <c r="H76" s="13">
        <v>419554</v>
      </c>
      <c r="I76" s="12"/>
      <c r="J76" s="13"/>
      <c r="K76" s="62"/>
      <c r="L76" s="46"/>
      <c r="M76" s="63"/>
      <c r="N76" s="63"/>
      <c r="O76" s="62"/>
      <c r="P76" s="46"/>
      <c r="Q76" s="63"/>
      <c r="R76" s="63"/>
    </row>
    <row r="77" spans="2:18" x14ac:dyDescent="0.25">
      <c r="B77" s="20">
        <v>2013</v>
      </c>
      <c r="C77" s="10"/>
      <c r="D77" s="11"/>
      <c r="E77" s="10"/>
      <c r="F77" s="11"/>
      <c r="G77" s="10"/>
      <c r="H77" s="11"/>
      <c r="I77" s="10"/>
      <c r="J77" s="11"/>
      <c r="K77" s="62"/>
      <c r="L77" s="46"/>
      <c r="M77" s="63"/>
      <c r="N77" s="63"/>
      <c r="O77" s="62"/>
      <c r="P77" s="46"/>
      <c r="Q77" s="63"/>
      <c r="R77" s="63"/>
    </row>
    <row r="78" spans="2:18" x14ac:dyDescent="0.25">
      <c r="B78" s="18">
        <v>2014</v>
      </c>
      <c r="C78" s="12"/>
      <c r="D78" s="13"/>
      <c r="E78" s="12"/>
      <c r="F78" s="13"/>
      <c r="G78" s="12"/>
      <c r="H78" s="13"/>
      <c r="I78" s="12"/>
      <c r="J78" s="13"/>
      <c r="K78" s="62"/>
      <c r="L78" s="46"/>
      <c r="M78" s="63"/>
      <c r="N78" s="63"/>
      <c r="O78" s="62"/>
      <c r="P78" s="46"/>
      <c r="Q78" s="63"/>
      <c r="R78" s="63"/>
    </row>
    <row r="79" spans="2:18" x14ac:dyDescent="0.25">
      <c r="B79" s="20">
        <v>2015</v>
      </c>
      <c r="C79" s="10"/>
      <c r="D79" s="11"/>
      <c r="E79" s="10"/>
      <c r="F79" s="11"/>
      <c r="G79" s="10"/>
      <c r="H79" s="11"/>
      <c r="I79" s="10"/>
      <c r="J79" s="11"/>
      <c r="K79" s="62"/>
      <c r="L79" s="46"/>
      <c r="M79" s="63"/>
      <c r="N79" s="63"/>
      <c r="O79" s="62"/>
      <c r="P79" s="46"/>
      <c r="Q79" s="63"/>
      <c r="R79" s="63"/>
    </row>
    <row r="80" spans="2:18" x14ac:dyDescent="0.25">
      <c r="B80" s="18">
        <v>2016</v>
      </c>
      <c r="C80" s="12"/>
      <c r="D80" s="13"/>
      <c r="E80" s="12"/>
      <c r="F80" s="13"/>
      <c r="G80" s="12"/>
      <c r="H80" s="13"/>
      <c r="I80" s="12"/>
      <c r="J80" s="13"/>
      <c r="K80" s="62"/>
      <c r="L80" s="46"/>
      <c r="M80" s="63"/>
      <c r="N80" s="63"/>
      <c r="O80" s="62"/>
      <c r="P80" s="46"/>
      <c r="Q80" s="63"/>
      <c r="R80" s="63"/>
    </row>
    <row r="81" spans="2:18" x14ac:dyDescent="0.25">
      <c r="B81" s="20">
        <v>2017</v>
      </c>
      <c r="C81" s="10"/>
      <c r="D81" s="11"/>
      <c r="E81" s="10"/>
      <c r="F81" s="11"/>
      <c r="G81" s="10"/>
      <c r="H81" s="11"/>
      <c r="I81" s="10"/>
      <c r="J81" s="11"/>
      <c r="K81" s="62"/>
      <c r="L81" s="46"/>
      <c r="M81" s="63"/>
      <c r="N81" s="63"/>
      <c r="O81" s="62"/>
      <c r="P81" s="46"/>
      <c r="Q81" s="63"/>
      <c r="R81" s="63"/>
    </row>
    <row r="82" spans="2:18" x14ac:dyDescent="0.25">
      <c r="B82" s="18">
        <v>2018</v>
      </c>
      <c r="C82" s="12"/>
      <c r="D82" s="13"/>
      <c r="E82" s="12"/>
      <c r="F82" s="13"/>
      <c r="G82" s="12"/>
      <c r="H82" s="13"/>
      <c r="I82" s="12"/>
      <c r="J82" s="13"/>
      <c r="K82" s="62"/>
      <c r="L82" s="46"/>
      <c r="M82" s="63"/>
      <c r="N82" s="63"/>
      <c r="O82" s="62"/>
      <c r="P82" s="46"/>
      <c r="Q82" s="63"/>
      <c r="R82" s="63"/>
    </row>
    <row r="83" spans="2:18" x14ac:dyDescent="0.25">
      <c r="B83" s="20">
        <v>2019</v>
      </c>
      <c r="C83" s="10"/>
      <c r="D83" s="11"/>
      <c r="E83" s="10"/>
      <c r="F83" s="11"/>
      <c r="G83" s="10"/>
      <c r="H83" s="11"/>
      <c r="I83" s="10"/>
      <c r="J83" s="11"/>
      <c r="K83" s="62"/>
      <c r="L83" s="46"/>
      <c r="M83" s="63"/>
      <c r="N83" s="63"/>
      <c r="O83" s="62"/>
      <c r="P83" s="46"/>
      <c r="Q83" s="63"/>
      <c r="R83" s="63"/>
    </row>
    <row r="84" spans="2:18" x14ac:dyDescent="0.25">
      <c r="B84" s="18">
        <v>2020</v>
      </c>
      <c r="C84" s="12"/>
      <c r="D84" s="13"/>
      <c r="E84" s="12"/>
      <c r="F84" s="13"/>
      <c r="G84" s="12"/>
      <c r="H84" s="13"/>
      <c r="I84" s="12"/>
      <c r="J84" s="13"/>
      <c r="K84" s="62"/>
      <c r="L84" s="46"/>
      <c r="M84" s="63"/>
      <c r="N84" s="63"/>
      <c r="O84" s="62"/>
      <c r="P84" s="46"/>
      <c r="Q84" s="63"/>
      <c r="R84" s="63"/>
    </row>
    <row r="85" spans="2:18" x14ac:dyDescent="0.25">
      <c r="B85" s="20">
        <v>2021</v>
      </c>
      <c r="C85" s="10"/>
      <c r="D85" s="11"/>
      <c r="E85" s="10"/>
      <c r="F85" s="11"/>
      <c r="G85" s="10"/>
      <c r="H85" s="11"/>
      <c r="I85" s="10"/>
      <c r="J85" s="11"/>
      <c r="K85" s="62"/>
      <c r="L85" s="46"/>
      <c r="M85" s="63"/>
      <c r="N85" s="63"/>
      <c r="O85" s="62"/>
      <c r="P85" s="46"/>
      <c r="Q85" s="63"/>
      <c r="R85" s="63"/>
    </row>
    <row r="86" spans="2:18" x14ac:dyDescent="0.25">
      <c r="B86" s="18">
        <v>2022</v>
      </c>
      <c r="C86" s="12"/>
      <c r="D86" s="13"/>
      <c r="E86" s="12"/>
      <c r="F86" s="13"/>
      <c r="G86" s="12"/>
      <c r="H86" s="13"/>
      <c r="I86" s="12"/>
      <c r="J86" s="13"/>
      <c r="K86" s="62"/>
      <c r="L86" s="46"/>
      <c r="M86" s="63"/>
      <c r="N86" s="63"/>
      <c r="O86" s="62"/>
      <c r="P86" s="46"/>
      <c r="Q86" s="63"/>
      <c r="R86" s="63"/>
    </row>
    <row r="87" spans="2:18" x14ac:dyDescent="0.25">
      <c r="B87" s="21">
        <v>2023</v>
      </c>
      <c r="C87" s="14"/>
      <c r="D87" s="15"/>
      <c r="E87" s="14"/>
      <c r="F87" s="15"/>
      <c r="G87" s="14"/>
      <c r="H87" s="15"/>
      <c r="I87" s="14"/>
      <c r="J87" s="15"/>
      <c r="K87" s="62"/>
      <c r="L87" s="46"/>
      <c r="M87" s="63"/>
      <c r="N87" s="63"/>
      <c r="O87" s="62"/>
      <c r="P87" s="46"/>
      <c r="Q87" s="63"/>
      <c r="R87" s="63"/>
    </row>
    <row r="88" spans="2:18" x14ac:dyDescent="0.25">
      <c r="K88" s="63"/>
      <c r="L88" s="63"/>
      <c r="M88" s="63"/>
      <c r="N88" s="63"/>
      <c r="O88" s="63"/>
      <c r="P88" s="63"/>
      <c r="Q88" s="63"/>
      <c r="R88" s="63"/>
    </row>
    <row r="89" spans="2:18" ht="44.25" customHeight="1" x14ac:dyDescent="0.25">
      <c r="B89" s="51" t="s">
        <v>39</v>
      </c>
      <c r="C89" s="51"/>
      <c r="D89" s="51"/>
      <c r="E89" s="51"/>
      <c r="F89" s="51"/>
      <c r="G89" s="51"/>
      <c r="H89" s="51"/>
      <c r="I89" s="51"/>
      <c r="J89" s="51"/>
      <c r="K89" s="70"/>
      <c r="L89" s="70"/>
      <c r="M89" s="70"/>
      <c r="N89" s="70"/>
      <c r="O89" s="70"/>
      <c r="P89" s="70"/>
      <c r="Q89" s="70"/>
      <c r="R89" s="70"/>
    </row>
  </sheetData>
  <mergeCells count="56">
    <mergeCell ref="B89:J89"/>
    <mergeCell ref="K70:N70"/>
    <mergeCell ref="O70:R70"/>
    <mergeCell ref="C71:D71"/>
    <mergeCell ref="E71:F71"/>
    <mergeCell ref="G71:H71"/>
    <mergeCell ref="I71:J71"/>
    <mergeCell ref="K71:N71"/>
    <mergeCell ref="O71:R71"/>
    <mergeCell ref="G49:H49"/>
    <mergeCell ref="I49:J49"/>
    <mergeCell ref="B45:J45"/>
    <mergeCell ref="B67:J67"/>
    <mergeCell ref="C69:J69"/>
    <mergeCell ref="C70:D70"/>
    <mergeCell ref="E70:F70"/>
    <mergeCell ref="G70:H70"/>
    <mergeCell ref="I70:J70"/>
    <mergeCell ref="I27:J27"/>
    <mergeCell ref="C25:J25"/>
    <mergeCell ref="C47:J47"/>
    <mergeCell ref="C48:D48"/>
    <mergeCell ref="E48:F48"/>
    <mergeCell ref="G48:H48"/>
    <mergeCell ref="I48:J48"/>
    <mergeCell ref="C26:D26"/>
    <mergeCell ref="C27:D27"/>
    <mergeCell ref="E26:F26"/>
    <mergeCell ref="E27:F27"/>
    <mergeCell ref="G26:H26"/>
    <mergeCell ref="G27:H27"/>
    <mergeCell ref="I26:J26"/>
    <mergeCell ref="K49:N49"/>
    <mergeCell ref="O49:R49"/>
    <mergeCell ref="K48:N48"/>
    <mergeCell ref="O48:R48"/>
    <mergeCell ref="C49:D49"/>
    <mergeCell ref="E49:F49"/>
    <mergeCell ref="C2:R2"/>
    <mergeCell ref="K5:L5"/>
    <mergeCell ref="M5:N5"/>
    <mergeCell ref="K3:N3"/>
    <mergeCell ref="O4:R4"/>
    <mergeCell ref="O5:P5"/>
    <mergeCell ref="Q5:R5"/>
    <mergeCell ref="O3:R3"/>
    <mergeCell ref="C3:F3"/>
    <mergeCell ref="C4:F4"/>
    <mergeCell ref="C5:D5"/>
    <mergeCell ref="E5:F5"/>
    <mergeCell ref="B23:R23"/>
    <mergeCell ref="G4:J4"/>
    <mergeCell ref="G5:H5"/>
    <mergeCell ref="I5:J5"/>
    <mergeCell ref="G3:J3"/>
    <mergeCell ref="K4:N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K29"/>
  <sheetViews>
    <sheetView showGridLines="0" topLeftCell="A2" workbookViewId="0">
      <selection activeCell="A16" sqref="A16"/>
    </sheetView>
  </sheetViews>
  <sheetFormatPr defaultRowHeight="15.75" x14ac:dyDescent="0.25"/>
  <cols>
    <col min="1" max="1" width="1" style="23" customWidth="1"/>
    <col min="2" max="2" width="16.140625" style="23" customWidth="1"/>
    <col min="3" max="3" width="10" style="25" customWidth="1"/>
    <col min="4" max="4" width="4.42578125" style="25" customWidth="1"/>
    <col min="5" max="5" width="10.7109375" style="23" customWidth="1"/>
    <col min="6" max="6" width="15.7109375" style="23" customWidth="1"/>
    <col min="7" max="7" width="12.7109375" style="23" customWidth="1"/>
    <col min="8" max="8" width="4.28515625" style="23" customWidth="1"/>
    <col min="9" max="9" width="10.7109375" style="23" customWidth="1"/>
    <col min="10" max="10" width="15.7109375" style="23" customWidth="1"/>
    <col min="11" max="11" width="12.7109375" style="23" customWidth="1"/>
    <col min="12" max="16384" width="9.140625" style="23"/>
  </cols>
  <sheetData>
    <row r="1" spans="2:11" hidden="1" x14ac:dyDescent="0.25">
      <c r="E1" s="25">
        <v>2</v>
      </c>
      <c r="F1" s="25">
        <v>3</v>
      </c>
      <c r="G1" s="25"/>
      <c r="I1" s="23">
        <v>11</v>
      </c>
      <c r="J1" s="23">
        <v>12</v>
      </c>
    </row>
    <row r="2" spans="2:11" ht="26.25" x14ac:dyDescent="0.4">
      <c r="B2" s="27" t="s">
        <v>0</v>
      </c>
      <c r="C2" s="27"/>
      <c r="D2" s="27"/>
      <c r="E2" s="27"/>
      <c r="F2" s="27"/>
      <c r="G2" s="27"/>
      <c r="H2" s="27"/>
      <c r="I2" s="27"/>
      <c r="J2" s="27"/>
      <c r="K2" s="26"/>
    </row>
    <row r="3" spans="2:11" ht="26.25" x14ac:dyDescent="0.4">
      <c r="B3" s="27" t="s">
        <v>15</v>
      </c>
      <c r="C3" s="27"/>
      <c r="D3" s="27"/>
      <c r="E3" s="27"/>
      <c r="F3" s="27"/>
      <c r="G3" s="27"/>
      <c r="H3" s="27"/>
      <c r="I3" s="27"/>
      <c r="J3" s="27"/>
      <c r="K3" s="26"/>
    </row>
    <row r="5" spans="2:11" x14ac:dyDescent="0.25">
      <c r="D5" s="23"/>
    </row>
    <row r="6" spans="2:11" x14ac:dyDescent="0.25">
      <c r="C6" s="23"/>
      <c r="D6" s="23"/>
      <c r="E6" s="43" t="s">
        <v>18</v>
      </c>
      <c r="F6" s="44"/>
      <c r="G6" s="45"/>
      <c r="I6" s="43" t="s">
        <v>20</v>
      </c>
      <c r="J6" s="44"/>
      <c r="K6" s="45"/>
    </row>
    <row r="7" spans="2:11" s="38" customFormat="1" ht="47.25" x14ac:dyDescent="0.25">
      <c r="C7" s="39" t="s">
        <v>14</v>
      </c>
      <c r="E7" s="40" t="s">
        <v>17</v>
      </c>
      <c r="F7" s="39" t="s">
        <v>3</v>
      </c>
      <c r="G7" s="40" t="s">
        <v>16</v>
      </c>
      <c r="I7" s="40" t="s">
        <v>17</v>
      </c>
      <c r="J7" s="39" t="s">
        <v>3</v>
      </c>
      <c r="K7" s="40" t="s">
        <v>16</v>
      </c>
    </row>
    <row r="8" spans="2:11" x14ac:dyDescent="0.25">
      <c r="B8" s="34" t="str">
        <f>+'Input Section #1'!C3</f>
        <v>1st Qtr</v>
      </c>
      <c r="C8" s="31">
        <f>+Curr_Yr</f>
        <v>2012</v>
      </c>
      <c r="D8" s="23"/>
      <c r="E8" s="31">
        <f>VLOOKUP($C8:$C8,Pledge,E$1)</f>
        <v>17</v>
      </c>
      <c r="F8" s="28">
        <f>VLOOKUP($C8:$C8,Pledge,F$1)</f>
        <v>18188</v>
      </c>
      <c r="G8" s="28">
        <f t="shared" ref="G8:G11" si="0">IF(E8=0,"na",+F8/E8)</f>
        <v>1069.8823529411766</v>
      </c>
      <c r="I8" s="31">
        <f>VLOOKUP($C8:$C8,Pledge,I$1)</f>
        <v>111</v>
      </c>
      <c r="J8" s="28">
        <f>VLOOKUP($C8:$C8,Pledge,J$1)</f>
        <v>17166</v>
      </c>
      <c r="K8" s="28">
        <f t="shared" ref="K8:K11" si="1">IF(I8=0,"na",+J8/I8)</f>
        <v>154.64864864864865</v>
      </c>
    </row>
    <row r="9" spans="2:11" x14ac:dyDescent="0.25">
      <c r="B9" s="35"/>
      <c r="C9" s="32">
        <f>+$C$8-1</f>
        <v>2011</v>
      </c>
      <c r="D9" s="23"/>
      <c r="E9" s="32">
        <f>VLOOKUP($C9:$C9,Pledge,E$1)</f>
        <v>54</v>
      </c>
      <c r="F9" s="29">
        <f>VLOOKUP($C9:$C9,Pledge,F$1)</f>
        <v>9265</v>
      </c>
      <c r="G9" s="29">
        <f t="shared" si="0"/>
        <v>171.57407407407408</v>
      </c>
      <c r="I9" s="32">
        <f>VLOOKUP($C9:$C9,Pledge,I$1)</f>
        <v>129</v>
      </c>
      <c r="J9" s="29">
        <f>VLOOKUP($C9:$C9,Pledge,J$1)</f>
        <v>20247</v>
      </c>
      <c r="K9" s="29">
        <f t="shared" si="1"/>
        <v>156.95348837209303</v>
      </c>
    </row>
    <row r="10" spans="2:11" x14ac:dyDescent="0.25">
      <c r="B10" s="36" t="str">
        <f>"("&amp;+'Input Section #1'!C4&amp;")"</f>
        <v>(End of March)</v>
      </c>
      <c r="C10" s="32">
        <f>+$C$8-2</f>
        <v>2010</v>
      </c>
      <c r="E10" s="32">
        <f>VLOOKUP($C10:$C10,Pledge,E$1)</f>
        <v>75</v>
      </c>
      <c r="F10" s="29">
        <f>VLOOKUP($C10:$C10,Pledge,F$1)</f>
        <v>6250</v>
      </c>
      <c r="G10" s="29">
        <f t="shared" si="0"/>
        <v>83.333333333333329</v>
      </c>
      <c r="I10" s="32">
        <f>VLOOKUP($C10:$C10,Pledge,I$1)</f>
        <v>146</v>
      </c>
      <c r="J10" s="29">
        <f>VLOOKUP($C10:$C10,Pledge,J$1)</f>
        <v>20907</v>
      </c>
      <c r="K10" s="29">
        <f t="shared" si="1"/>
        <v>143.19863013698631</v>
      </c>
    </row>
    <row r="11" spans="2:11" x14ac:dyDescent="0.25">
      <c r="B11" s="37"/>
      <c r="C11" s="33">
        <f>+$C$8-3</f>
        <v>2009</v>
      </c>
      <c r="E11" s="33">
        <f>VLOOKUP($C11:$C11,Pledge,E$1)</f>
        <v>85</v>
      </c>
      <c r="F11" s="30">
        <f>VLOOKUP($C11:$C11,Pledge,F$1)</f>
        <v>11590</v>
      </c>
      <c r="G11" s="30">
        <f t="shared" si="0"/>
        <v>136.35294117647058</v>
      </c>
      <c r="I11" s="33">
        <f>VLOOKUP($C11:$C11,Pledge,I$1)</f>
        <v>106</v>
      </c>
      <c r="J11" s="30">
        <f>VLOOKUP($C11:$C11,Pledge,J$1)</f>
        <v>14317</v>
      </c>
      <c r="K11" s="30">
        <f t="shared" si="1"/>
        <v>135.06603773584905</v>
      </c>
    </row>
    <row r="13" spans="2:11" x14ac:dyDescent="0.25">
      <c r="B13" s="34" t="str">
        <f>+'Input Section #1'!E3</f>
        <v>2nd Qtr</v>
      </c>
      <c r="C13" s="31">
        <f>+Curr_Yr</f>
        <v>2012</v>
      </c>
      <c r="D13" s="23"/>
      <c r="E13" s="31">
        <f>VLOOKUP($C13:$C13,Pledge,E$1+2)</f>
        <v>86</v>
      </c>
      <c r="F13" s="28">
        <f>VLOOKUP($C13:$C13,Pledge,F$1+2)</f>
        <v>25912</v>
      </c>
      <c r="G13" s="28">
        <f t="shared" ref="G13:G16" si="2">IF(E13=0,"na",+F13/E13)</f>
        <v>301.30232558139534</v>
      </c>
      <c r="I13" s="31">
        <f>VLOOKUP($C13:$C13,Pledge,I$1+2)</f>
        <v>140</v>
      </c>
      <c r="J13" s="28">
        <f>VLOOKUP($C13:$C13,Pledge,J$1+2)</f>
        <v>32028</v>
      </c>
      <c r="K13" s="28">
        <f t="shared" ref="K13:K16" si="3">IF(I13=0,"na",+J13/I13)</f>
        <v>228.77142857142857</v>
      </c>
    </row>
    <row r="14" spans="2:11" x14ac:dyDescent="0.25">
      <c r="B14" s="35"/>
      <c r="C14" s="32">
        <f>+$C$8-1</f>
        <v>2011</v>
      </c>
      <c r="D14" s="23"/>
      <c r="E14" s="32">
        <f>VLOOKUP($C14:$C14,Pledge,E$1+2)</f>
        <v>75</v>
      </c>
      <c r="F14" s="29">
        <f>VLOOKUP($C14:$C14,Pledge,F$1+2)</f>
        <v>20877</v>
      </c>
      <c r="G14" s="29">
        <f t="shared" si="2"/>
        <v>278.36</v>
      </c>
      <c r="I14" s="32">
        <f>VLOOKUP($C14:$C14,Pledge,I$1+2)</f>
        <v>162</v>
      </c>
      <c r="J14" s="29">
        <f>VLOOKUP($C14:$C14,Pledge,J$1+2)</f>
        <v>45921</v>
      </c>
      <c r="K14" s="29">
        <f t="shared" si="3"/>
        <v>283.46296296296299</v>
      </c>
    </row>
    <row r="15" spans="2:11" x14ac:dyDescent="0.25">
      <c r="B15" s="36" t="str">
        <f>"("&amp;+'Input Section #1'!E4&amp;")"</f>
        <v>(End of June)</v>
      </c>
      <c r="C15" s="32">
        <f>+$C$8-2</f>
        <v>2010</v>
      </c>
      <c r="E15" s="32">
        <f>VLOOKUP($C15:$C15,Pledge,E$1+2)</f>
        <v>86</v>
      </c>
      <c r="F15" s="29">
        <f>VLOOKUP($C15:$C15,Pledge,F$1+2)</f>
        <v>12271</v>
      </c>
      <c r="G15" s="29">
        <f t="shared" si="2"/>
        <v>142.68604651162789</v>
      </c>
      <c r="I15" s="32">
        <f>VLOOKUP($C15:$C15,Pledge,I$1+2)</f>
        <v>175</v>
      </c>
      <c r="J15" s="29">
        <f>VLOOKUP($C15:$C15,Pledge,J$1+2)</f>
        <v>41454</v>
      </c>
      <c r="K15" s="29">
        <f t="shared" si="3"/>
        <v>236.88</v>
      </c>
    </row>
    <row r="16" spans="2:11" x14ac:dyDescent="0.25">
      <c r="B16" s="37"/>
      <c r="C16" s="33">
        <f>+$C$8-3</f>
        <v>2009</v>
      </c>
      <c r="E16" s="33">
        <f>VLOOKUP($C16:$C16,Pledge,E$1+2)</f>
        <v>104</v>
      </c>
      <c r="F16" s="30">
        <f>VLOOKUP($C16:$C16,Pledge,F$1+2)</f>
        <v>23740</v>
      </c>
      <c r="G16" s="30">
        <f t="shared" si="2"/>
        <v>228.26923076923077</v>
      </c>
      <c r="I16" s="33">
        <f>VLOOKUP($C16:$C16,Pledge,I$1+2)</f>
        <v>135</v>
      </c>
      <c r="J16" s="30">
        <f>VLOOKUP($C16:$C16,Pledge,J$1+2)</f>
        <v>25811</v>
      </c>
      <c r="K16" s="30">
        <f t="shared" si="3"/>
        <v>191.1925925925926</v>
      </c>
    </row>
    <row r="18" spans="2:11" x14ac:dyDescent="0.25">
      <c r="B18" s="34" t="str">
        <f>+'Input Section #1'!G3</f>
        <v>3rd Qtr</v>
      </c>
      <c r="C18" s="31">
        <f>+Curr_Yr</f>
        <v>2012</v>
      </c>
      <c r="D18" s="23"/>
      <c r="E18" s="31">
        <f>VLOOKUP($C18:$C18,Pledge,E$1+4)</f>
        <v>85</v>
      </c>
      <c r="F18" s="28">
        <f>VLOOKUP($C18:$C18,Pledge,F$1+4)</f>
        <v>24622</v>
      </c>
      <c r="G18" s="28">
        <f t="shared" ref="G18:G21" si="4">IF(E18=0,"na",+F18/E18)</f>
        <v>289.67058823529413</v>
      </c>
      <c r="I18" s="31">
        <f>VLOOKUP($C18:$C18,Pledge,I$1+4)</f>
        <v>141</v>
      </c>
      <c r="J18" s="28">
        <f>VLOOKUP($C18:$C18,Pledge,J$1+4)</f>
        <v>48702</v>
      </c>
      <c r="K18" s="28">
        <f t="shared" ref="K18:K21" si="5">IF(I18=0,"na",+J18/I18)</f>
        <v>345.40425531914894</v>
      </c>
    </row>
    <row r="19" spans="2:11" x14ac:dyDescent="0.25">
      <c r="B19" s="35"/>
      <c r="C19" s="32">
        <f>+$C$8-1</f>
        <v>2011</v>
      </c>
      <c r="D19" s="23"/>
      <c r="E19" s="32">
        <f>VLOOKUP($C19:$C19,Pledge,E$1+4)</f>
        <v>85</v>
      </c>
      <c r="F19" s="29">
        <f>VLOOKUP($C19:$C19,Pledge,F$1+4)</f>
        <v>25117</v>
      </c>
      <c r="G19" s="29">
        <f t="shared" si="4"/>
        <v>295.49411764705883</v>
      </c>
      <c r="I19" s="32">
        <f>VLOOKUP($C19:$C19,Pledge,I$1+4)</f>
        <v>175</v>
      </c>
      <c r="J19" s="29">
        <f>VLOOKUP($C19:$C19,Pledge,J$1+4)</f>
        <v>53362</v>
      </c>
      <c r="K19" s="29">
        <f t="shared" si="5"/>
        <v>304.92571428571426</v>
      </c>
    </row>
    <row r="20" spans="2:11" x14ac:dyDescent="0.25">
      <c r="B20" s="36" t="str">
        <f>"("&amp;+'Input Section #1'!G4&amp;")"</f>
        <v>(End of September)</v>
      </c>
      <c r="C20" s="32">
        <f>+$C$8-2</f>
        <v>2010</v>
      </c>
      <c r="E20" s="32">
        <f>VLOOKUP($C20:$C20,Pledge,E$1+4)</f>
        <v>87</v>
      </c>
      <c r="F20" s="29">
        <f>VLOOKUP($C20:$C20,Pledge,F$1+4)</f>
        <v>21311</v>
      </c>
      <c r="G20" s="29">
        <f t="shared" si="4"/>
        <v>244.95402298850576</v>
      </c>
      <c r="I20" s="32">
        <f>VLOOKUP($C20:$C20,Pledge,I$1+4)</f>
        <v>187</v>
      </c>
      <c r="J20" s="29">
        <f>VLOOKUP($C20:$C20,Pledge,J$1+4)</f>
        <v>61478</v>
      </c>
      <c r="K20" s="29">
        <f t="shared" si="5"/>
        <v>328.75935828877004</v>
      </c>
    </row>
    <row r="21" spans="2:11" x14ac:dyDescent="0.25">
      <c r="B21" s="37"/>
      <c r="C21" s="33">
        <f>+$C$8-3</f>
        <v>2009</v>
      </c>
      <c r="E21" s="33">
        <f>VLOOKUP($C21:$C21,Pledge,E$1+4)</f>
        <v>110</v>
      </c>
      <c r="F21" s="30">
        <f>VLOOKUP($C21:$C21,Pledge,F$1+4)</f>
        <v>40032</v>
      </c>
      <c r="G21" s="30">
        <f t="shared" si="4"/>
        <v>363.92727272727274</v>
      </c>
      <c r="I21" s="33">
        <f>VLOOKUP($C21:$C21,Pledge,I$1+4)</f>
        <v>143</v>
      </c>
      <c r="J21" s="30">
        <f>VLOOKUP($C21:$C21,Pledge,J$1+4)</f>
        <v>37453</v>
      </c>
      <c r="K21" s="30">
        <f t="shared" si="5"/>
        <v>261.90909090909093</v>
      </c>
    </row>
    <row r="23" spans="2:11" x14ac:dyDescent="0.25">
      <c r="B23" s="34" t="str">
        <f>+'Input Section #1'!I3</f>
        <v>4th Qtr</v>
      </c>
      <c r="C23" s="31">
        <f>+Curr_Yr</f>
        <v>2012</v>
      </c>
      <c r="D23" s="23"/>
      <c r="E23" s="31">
        <f>VLOOKUP($C23:$C23,Pledge,E$1+6)</f>
        <v>0</v>
      </c>
      <c r="F23" s="28">
        <f>VLOOKUP($C23:$C23,Pledge,F$1+6)</f>
        <v>0</v>
      </c>
      <c r="G23" s="28" t="str">
        <f>IF(E23=0,"na",+F23/E23)</f>
        <v>na</v>
      </c>
      <c r="I23" s="31">
        <f>VLOOKUP($C23:$C23,Pledge,I$1+6)</f>
        <v>0</v>
      </c>
      <c r="J23" s="28">
        <f>VLOOKUP($C23:$C23,Pledge,J$1+6)</f>
        <v>0</v>
      </c>
      <c r="K23" s="28" t="str">
        <f>IF(I23=0,"na",+J23/I23)</f>
        <v>na</v>
      </c>
    </row>
    <row r="24" spans="2:11" x14ac:dyDescent="0.25">
      <c r="B24" s="35"/>
      <c r="C24" s="32">
        <f>+$C$8-1</f>
        <v>2011</v>
      </c>
      <c r="D24" s="23"/>
      <c r="E24" s="32">
        <f>VLOOKUP($C24:$C24,Pledge,E$1+6)</f>
        <v>65</v>
      </c>
      <c r="F24" s="29">
        <f>VLOOKUP($C24:$C24,Pledge,F$1+6)</f>
        <v>27286</v>
      </c>
      <c r="G24" s="29">
        <f t="shared" ref="G24:G26" si="6">IF(E24=0,"na",+F24/E24)</f>
        <v>419.78461538461539</v>
      </c>
      <c r="I24" s="32">
        <f>VLOOKUP($C24:$C24,Pledge,I$1+6)</f>
        <v>200</v>
      </c>
      <c r="J24" s="29">
        <f>VLOOKUP($C24:$C24,Pledge,J$1+6)</f>
        <v>86238</v>
      </c>
      <c r="K24" s="29">
        <f t="shared" ref="K24:K26" si="7">IF(I24=0,"na",+J24/I24)</f>
        <v>431.19</v>
      </c>
    </row>
    <row r="25" spans="2:11" x14ac:dyDescent="0.25">
      <c r="B25" s="36" t="str">
        <f>"("&amp;+'Input Section #1'!I4&amp;")"</f>
        <v>(End of December)</v>
      </c>
      <c r="C25" s="32">
        <f>+$C$8-2</f>
        <v>2010</v>
      </c>
      <c r="E25" s="32">
        <f>VLOOKUP($C25:$C25,Pledge,E$1+6)</f>
        <v>77</v>
      </c>
      <c r="F25" s="29">
        <f>VLOOKUP($C25:$C25,Pledge,F$1+6)</f>
        <v>27151</v>
      </c>
      <c r="G25" s="29">
        <f t="shared" si="6"/>
        <v>352.61038961038963</v>
      </c>
      <c r="I25" s="32">
        <f>VLOOKUP($C25:$C25,Pledge,I$1+6)</f>
        <v>201</v>
      </c>
      <c r="J25" s="29">
        <f>VLOOKUP($C25:$C25,Pledge,J$1+6)</f>
        <v>85258</v>
      </c>
      <c r="K25" s="29">
        <f t="shared" si="7"/>
        <v>424.16915422885575</v>
      </c>
    </row>
    <row r="26" spans="2:11" x14ac:dyDescent="0.25">
      <c r="B26" s="37"/>
      <c r="C26" s="33">
        <f>+$C$8-3</f>
        <v>2009</v>
      </c>
      <c r="E26" s="33">
        <f>VLOOKUP($C26:$C26,Pledge,E$1+6)</f>
        <v>77</v>
      </c>
      <c r="F26" s="30">
        <f>VLOOKUP($C26:$C26,Pledge,F$1+6)</f>
        <v>40517</v>
      </c>
      <c r="G26" s="30">
        <f t="shared" si="6"/>
        <v>526.19480519480521</v>
      </c>
      <c r="I26" s="33">
        <f>VLOOKUP($C26:$C26,Pledge,I$1+6)</f>
        <v>158</v>
      </c>
      <c r="J26" s="30">
        <f>VLOOKUP($C26:$C26,Pledge,J$1+6)</f>
        <v>49273</v>
      </c>
      <c r="K26" s="30">
        <f t="shared" si="7"/>
        <v>311.85443037974682</v>
      </c>
    </row>
    <row r="28" spans="2:11" ht="39" customHeight="1" x14ac:dyDescent="0.25">
      <c r="B28" s="41" t="s">
        <v>19</v>
      </c>
      <c r="C28" s="41"/>
      <c r="D28" s="41"/>
      <c r="E28" s="41"/>
      <c r="F28" s="41"/>
      <c r="G28" s="41"/>
      <c r="H28" s="41"/>
      <c r="I28" s="41"/>
      <c r="J28" s="41"/>
      <c r="K28" s="42"/>
    </row>
    <row r="29" spans="2:11" x14ac:dyDescent="0.25">
      <c r="B29" s="23" t="s">
        <v>21</v>
      </c>
    </row>
  </sheetData>
  <mergeCells count="13">
    <mergeCell ref="B3:J3"/>
    <mergeCell ref="B2:J2"/>
    <mergeCell ref="E6:G6"/>
    <mergeCell ref="B28:J28"/>
    <mergeCell ref="I6:K6"/>
    <mergeCell ref="B13:B14"/>
    <mergeCell ref="B15:B16"/>
    <mergeCell ref="B18:B19"/>
    <mergeCell ref="B20:B21"/>
    <mergeCell ref="B23:B24"/>
    <mergeCell ref="B25:B26"/>
    <mergeCell ref="B8:B9"/>
    <mergeCell ref="B10:B11"/>
  </mergeCells>
  <printOptions horizontalCentered="1"/>
  <pageMargins left="0.7" right="0.7" top="0.75" bottom="0.75" header="0.3" footer="0.3"/>
  <pageSetup orientation="landscape" r:id="rId1"/>
  <headerFooter>
    <oddFooter>&amp;R&amp;D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
  <sheetViews>
    <sheetView workbookViewId="0">
      <selection activeCell="G26" sqref="G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Top Level</vt:lpstr>
      <vt:lpstr>Input Section #1</vt:lpstr>
      <vt:lpstr>Input Section #2</vt:lpstr>
      <vt:lpstr>Historical Pledge Report</vt:lpstr>
      <vt:lpstr>Envelope Comparisons Report</vt:lpstr>
      <vt:lpstr>Curr_Yr</vt:lpstr>
      <vt:lpstr>'Input Section #2'!Pledge</vt:lpstr>
      <vt:lpstr>Pledge</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Jacobson, Dawn M.</cp:lastModifiedBy>
  <cp:lastPrinted>2012-11-19T18:58:41Z</cp:lastPrinted>
  <dcterms:created xsi:type="dcterms:W3CDTF">2012-11-19T18:13:36Z</dcterms:created>
  <dcterms:modified xsi:type="dcterms:W3CDTF">2012-11-21T18:37:58Z</dcterms:modified>
</cp:coreProperties>
</file>